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aenakina/Downloads/"/>
    </mc:Choice>
  </mc:AlternateContent>
  <xr:revisionPtr revIDLastSave="0" documentId="8_{12D581BA-75A2-254E-B591-980DFBE8A15C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Эл. снаб." sheetId="1" r:id="rId1"/>
    <sheet name="ХВ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F16" i="2" l="1"/>
  <c r="I12" i="1" l="1"/>
  <c r="I5" i="1"/>
  <c r="K5" i="1" s="1"/>
  <c r="I7" i="1"/>
  <c r="K7" i="1" s="1"/>
  <c r="F8" i="2"/>
  <c r="F7" i="2"/>
  <c r="F6" i="2" l="1"/>
  <c r="F12" i="2" l="1"/>
  <c r="F14" i="2" s="1"/>
  <c r="I8" i="1"/>
  <c r="I11" i="1"/>
  <c r="I9" i="1"/>
  <c r="I13" i="1"/>
  <c r="I6" i="1"/>
  <c r="I14" i="1"/>
  <c r="F15" i="2" l="1"/>
  <c r="K14" i="1"/>
  <c r="K8" i="1"/>
  <c r="K12" i="1"/>
  <c r="K11" i="1"/>
  <c r="K9" i="1"/>
  <c r="K13" i="1"/>
  <c r="K6" i="1"/>
  <c r="I10" i="1"/>
  <c r="K10" i="1" s="1"/>
  <c r="I19" i="1" l="1"/>
  <c r="I22" i="1" l="1"/>
  <c r="I23" i="1" l="1"/>
  <c r="I24" i="1" s="1"/>
</calcChain>
</file>

<file path=xl/sharedStrings.xml><?xml version="1.0" encoding="utf-8"?>
<sst xmlns="http://schemas.openxmlformats.org/spreadsheetml/2006/main" count="67" uniqueCount="50">
  <si>
    <t/>
  </si>
  <si>
    <t>Значность</t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</si>
  <si>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</si>
  <si>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</si>
  <si>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</si>
  <si>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</si>
  <si>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>Наименование точки учета</t>
  </si>
  <si>
    <t xml:space="preserve">Заводской номер </t>
  </si>
  <si>
    <r>
      <rPr>
        <b/>
        <sz val="8"/>
        <color rgb="FF000000"/>
        <rFont val="Arial"/>
        <family val="2"/>
        <charset val="204"/>
      </rPr>
      <t xml:space="preserve">Итоговый расход, кВт.ч
</t>
    </r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</si>
  <si>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</si>
  <si>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</si>
  <si>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</si>
  <si>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</si>
  <si>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r>
      <rPr>
        <sz val="8"/>
        <color indexed="8"/>
        <rFont val="Tahoma"/>
        <family val="2"/>
        <charset val="204"/>
      </rPr>
      <t xml:space="preserve">Расход электрической энергии, </t>
    </r>
    <r>
      <rPr>
        <sz val="8"/>
        <color indexed="8"/>
        <rFont val="Tahoma"/>
        <family val="2"/>
        <charset val="204"/>
      </rPr>
      <t xml:space="preserve">определенный по показаниям ОДПУ, кВт.ч
</t>
    </r>
  </si>
  <si>
    <t xml:space="preserve">Расход электрической энергии, определенный по показаниям ИПУ, кВт.ч (жилых помещений)
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</si>
  <si>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</si>
  <si>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</si>
  <si>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13537215907168</t>
  </si>
  <si>
    <t>13537215905627</t>
  </si>
  <si>
    <t>13537215907195</t>
  </si>
  <si>
    <t>13537215907186</t>
  </si>
  <si>
    <t>13537215905673</t>
  </si>
  <si>
    <t>13537215907284</t>
  </si>
  <si>
    <t>12920209208721</t>
  </si>
  <si>
    <t>135377215907274</t>
  </si>
  <si>
    <t>ШАВР1 (АВР)</t>
  </si>
  <si>
    <t>ШАВР2 (АВР)</t>
  </si>
  <si>
    <t>ВРУ №4</t>
  </si>
  <si>
    <t>Льговская 8</t>
  </si>
  <si>
    <t>Период начисления</t>
  </si>
  <si>
    <t xml:space="preserve">Итоговый расход, м3
</t>
  </si>
  <si>
    <t xml:space="preserve">Расход ХВС, определенный по показаниям ОДПУ, м3
</t>
  </si>
  <si>
    <t xml:space="preserve">Расход ХВС, определенный по показаниям ИПУ, м3
</t>
  </si>
  <si>
    <t>Объем ХВС, подлежащий оплате, м3</t>
  </si>
  <si>
    <t>№ 14415379</t>
  </si>
  <si>
    <t>№ 14415376</t>
  </si>
  <si>
    <t>№ 14415378</t>
  </si>
  <si>
    <t>ВРУ №1 панель-2</t>
  </si>
  <si>
    <t>ВРУ №1 панель-1</t>
  </si>
  <si>
    <t>ВРУ №2 панель-1</t>
  </si>
  <si>
    <t>ВРУ №2 панель-2</t>
  </si>
  <si>
    <t>ВРУ №3 панель-1</t>
  </si>
  <si>
    <t>ВРУ №3 панель-2</t>
  </si>
  <si>
    <t>013423215706328</t>
  </si>
  <si>
    <t>012920209206777</t>
  </si>
  <si>
    <t xml:space="preserve">Расход электрической энергии, определенный по показаниям ИПУ, кВт.ч (нежилых помещений)
</t>
  </si>
  <si>
    <t>Объем электрической энергии, подлежащий оплате, руб. (тариф 7,24 руб./ кВт)</t>
  </si>
  <si>
    <t>РАСХОД ЭЛЕКТРОСНАБЖЕНИЯ НА ОБЩЕДОМОВЫЕ НУЖДЫ ЗА ИЮЛЬ 2026 ГОД</t>
  </si>
  <si>
    <t>Объем ХВС, подлежащий оплате, руб. (тариф 38,27 руб/ м3)</t>
  </si>
  <si>
    <t>РАСХОД ЭЛЕКТРОСНАБЖЕНИЯ НА ОБЩЕДОМОВЫЕ НУЖДЫ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</si>
</sst>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419]0.000;\(0.000\)"/>
    <numFmt numFmtId="165" formatCode="dd\.mm\.yyyy;@"/>
    <numFmt numFmtId="166" formatCode="#,##0.000;\(#,##0.000\)"/>
    <numFmt numFmtId="167" formatCode="#,##0.000"/>
    <numFmt numFmtId="168" formatCode="#,##0.00;\(#,##0.00\)"/>
  </numFmts>
  <fonts count="2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1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0"/>
      <name val="Times New Roman"/>
      <family val="1"/>
      <charset val="204"/>
    </font>
    <font>
      <b/>
      <sz val="10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73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0" fillId="0" borderId="0" xfId="0"/>
    <xf numFmtId="0" fontId="8" fillId="0" borderId="0" xfId="0" applyFont="1"/>
    <xf numFmtId="0" fontId="4" fillId="0" borderId="1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vertical="top" wrapText="1" readingOrder="1"/>
    </xf>
    <xf numFmtId="0" fontId="12" fillId="0" borderId="1" xfId="1" applyFont="1" applyBorder="1" applyAlignment="1">
      <alignment horizontal="center" vertical="top" wrapText="1" readingOrder="1"/>
    </xf>
    <xf numFmtId="0" fontId="2" fillId="0" borderId="4" xfId="1" applyFont="1" applyBorder="1" applyAlignment="1">
      <alignment vertical="top" wrapText="1" readingOrder="1"/>
    </xf>
    <xf numFmtId="164" fontId="3" fillId="0" borderId="5" xfId="1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68" fontId="3" fillId="0" borderId="1" xfId="0" applyNumberFormat="1" applyFont="1" applyBorder="1" applyAlignment="1">
      <alignment horizontal="center" vertical="top" wrapText="1"/>
    </xf>
    <xf numFmtId="1" fontId="1" fillId="0" borderId="3" xfId="1" applyNumberFormat="1" applyFont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top" wrapText="1"/>
    </xf>
    <xf numFmtId="166" fontId="13" fillId="0" borderId="1" xfId="0" applyNumberFormat="1" applyFont="1" applyBorder="1" applyAlignment="1">
      <alignment horizontal="center" vertical="top" wrapText="1"/>
    </xf>
    <xf numFmtId="49" fontId="3" fillId="0" borderId="1" xfId="1" applyNumberFormat="1" applyFont="1" applyBorder="1" applyAlignment="1">
      <alignment vertical="top" wrapText="1" readingOrder="1"/>
    </xf>
    <xf numFmtId="0" fontId="1" fillId="0" borderId="6" xfId="0" applyFont="1" applyBorder="1"/>
    <xf numFmtId="0" fontId="16" fillId="0" borderId="0" xfId="0" applyFont="1"/>
    <xf numFmtId="0" fontId="15" fillId="0" borderId="0" xfId="1" applyFont="1" applyAlignment="1">
      <alignment vertical="top" wrapText="1" readingOrder="1"/>
    </xf>
    <xf numFmtId="0" fontId="15" fillId="0" borderId="10" xfId="1" applyFont="1" applyBorder="1" applyAlignment="1">
      <alignment horizontal="center" vertical="center" textRotation="90" wrapText="1" readingOrder="1"/>
    </xf>
    <xf numFmtId="0" fontId="15" fillId="0" borderId="10" xfId="1" applyFont="1" applyBorder="1" applyAlignment="1">
      <alignment horizontal="center" vertical="center" wrapText="1" readingOrder="1"/>
    </xf>
    <xf numFmtId="0" fontId="17" fillId="0" borderId="10" xfId="0" applyFont="1" applyBorder="1" applyAlignment="1">
      <alignment horizontal="left" vertical="center"/>
    </xf>
    <xf numFmtId="165" fontId="2" fillId="0" borderId="10" xfId="0" applyNumberFormat="1" applyFont="1" applyBorder="1" applyAlignment="1">
      <alignment horizontal="center" vertical="center" wrapText="1"/>
    </xf>
    <xf numFmtId="1" fontId="15" fillId="0" borderId="10" xfId="0" applyNumberFormat="1" applyFont="1" applyBorder="1" applyAlignment="1">
      <alignment horizontal="center" vertical="center" wrapText="1"/>
    </xf>
    <xf numFmtId="0" fontId="18" fillId="0" borderId="11" xfId="1" applyFont="1" applyBorder="1" applyAlignment="1">
      <alignment vertical="top" wrapText="1" readingOrder="1"/>
    </xf>
    <xf numFmtId="0" fontId="18" fillId="0" borderId="12" xfId="1" applyFont="1" applyBorder="1" applyAlignment="1">
      <alignment vertical="top" wrapText="1" readingOrder="1"/>
    </xf>
    <xf numFmtId="0" fontId="16" fillId="0" borderId="10" xfId="1" applyFont="1" applyBorder="1" applyAlignment="1">
      <alignment vertical="center" wrapText="1"/>
    </xf>
    <xf numFmtId="1" fontId="16" fillId="0" borderId="10" xfId="1" applyNumberFormat="1" applyFont="1" applyBorder="1" applyAlignment="1">
      <alignment vertical="center" wrapText="1"/>
    </xf>
    <xf numFmtId="43" fontId="16" fillId="0" borderId="10" xfId="2" applyFont="1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43" fontId="1" fillId="0" borderId="3" xfId="2" applyFont="1" applyBorder="1" applyAlignment="1">
      <alignment vertical="top" wrapText="1"/>
    </xf>
    <xf numFmtId="43" fontId="11" fillId="0" borderId="3" xfId="2" applyFont="1" applyBorder="1" applyAlignment="1">
      <alignment vertical="top" wrapText="1"/>
    </xf>
    <xf numFmtId="166" fontId="2" fillId="0" borderId="10" xfId="0" applyNumberFormat="1" applyFont="1" applyBorder="1" applyAlignment="1">
      <alignment horizontal="right" vertical="center" wrapText="1"/>
    </xf>
    <xf numFmtId="43" fontId="21" fillId="0" borderId="10" xfId="2" applyFont="1" applyBorder="1" applyAlignment="1">
      <alignment horizontal="center" vertical="center" wrapText="1"/>
    </xf>
    <xf numFmtId="0" fontId="6" fillId="0" borderId="5" xfId="1" applyFont="1" applyBorder="1" applyAlignment="1">
      <alignment vertical="top" wrapText="1" readingOrder="1"/>
    </xf>
    <xf numFmtId="0" fontId="6" fillId="0" borderId="2" xfId="1" applyFont="1" applyBorder="1" applyAlignment="1">
      <alignment vertical="top" wrapText="1" readingOrder="1"/>
    </xf>
    <xf numFmtId="0" fontId="6" fillId="0" borderId="3" xfId="1" applyFont="1" applyBorder="1" applyAlignment="1">
      <alignment vertical="top" wrapText="1" readingOrder="1"/>
    </xf>
    <xf numFmtId="0" fontId="10" fillId="0" borderId="5" xfId="1" applyFont="1" applyBorder="1" applyAlignment="1">
      <alignment vertical="top" wrapText="1" readingOrder="1"/>
    </xf>
    <xf numFmtId="0" fontId="10" fillId="0" borderId="2" xfId="1" applyFont="1" applyBorder="1" applyAlignment="1">
      <alignment vertical="top" wrapText="1" readingOrder="1"/>
    </xf>
    <xf numFmtId="0" fontId="10" fillId="0" borderId="3" xfId="1" applyFont="1" applyBorder="1" applyAlignment="1">
      <alignment vertical="top" wrapText="1" readingOrder="1"/>
    </xf>
    <xf numFmtId="0" fontId="9" fillId="0" borderId="5" xfId="1" applyFont="1" applyBorder="1" applyAlignment="1">
      <alignment vertical="top" wrapText="1" readingOrder="1"/>
    </xf>
    <xf numFmtId="0" fontId="9" fillId="0" borderId="2" xfId="1" applyFont="1" applyBorder="1" applyAlignment="1">
      <alignment vertical="top" wrapText="1" readingOrder="1"/>
    </xf>
    <xf numFmtId="0" fontId="9" fillId="0" borderId="3" xfId="1" applyFont="1" applyBorder="1" applyAlignment="1">
      <alignment vertical="top" wrapText="1" readingOrder="1"/>
    </xf>
    <xf numFmtId="0" fontId="5" fillId="0" borderId="7" xfId="1" applyFont="1" applyBorder="1" applyAlignment="1">
      <alignment vertical="top" wrapText="1" readingOrder="1"/>
    </xf>
    <xf numFmtId="0" fontId="5" fillId="0" borderId="8" xfId="1" applyFont="1" applyBorder="1" applyAlignment="1">
      <alignment vertical="top" wrapText="1" readingOrder="1"/>
    </xf>
    <xf numFmtId="0" fontId="5" fillId="0" borderId="9" xfId="1" applyFont="1" applyBorder="1" applyAlignment="1">
      <alignment vertical="top" wrapText="1" readingOrder="1"/>
    </xf>
    <xf numFmtId="0" fontId="1" fillId="0" borderId="6" xfId="0" applyFont="1" applyBorder="1"/>
    <xf numFmtId="0" fontId="1" fillId="0" borderId="0" xfId="0" applyFont="1"/>
    <xf numFmtId="0" fontId="4" fillId="0" borderId="5" xfId="1" applyFont="1" applyBorder="1" applyAlignment="1">
      <alignment horizontal="center" vertical="center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15" fillId="0" borderId="0" xfId="1" applyFont="1" applyAlignment="1">
      <alignment vertical="top" wrapText="1" readingOrder="1"/>
    </xf>
    <xf numFmtId="0" fontId="16" fillId="0" borderId="0" xfId="0" applyFont="1"/>
    <xf numFmtId="0" fontId="15" fillId="0" borderId="10" xfId="1" applyFont="1" applyBorder="1" applyAlignment="1">
      <alignment horizontal="center" vertical="center" wrapText="1" readingOrder="1"/>
    </xf>
    <xf numFmtId="0" fontId="19" fillId="0" borderId="13" xfId="1" applyFont="1" applyBorder="1" applyAlignment="1">
      <alignment horizontal="left" vertical="top" wrapText="1" readingOrder="1"/>
    </xf>
    <xf numFmtId="0" fontId="19" fillId="0" borderId="14" xfId="1" applyFont="1" applyBorder="1" applyAlignment="1">
      <alignment horizontal="left" vertical="top" wrapText="1" readingOrder="1"/>
    </xf>
    <xf numFmtId="0" fontId="19" fillId="0" borderId="15" xfId="1" applyFont="1" applyBorder="1" applyAlignment="1">
      <alignment horizontal="left" vertical="top" wrapText="1" readingOrder="1"/>
    </xf>
    <xf numFmtId="0" fontId="18" fillId="0" borderId="13" xfId="1" applyFont="1" applyBorder="1" applyAlignment="1">
      <alignment horizontal="left" vertical="top" wrapText="1" readingOrder="1"/>
    </xf>
    <xf numFmtId="0" fontId="18" fillId="0" borderId="14" xfId="1" applyFont="1" applyBorder="1" applyAlignment="1">
      <alignment horizontal="left" vertical="top" wrapText="1" readingOrder="1"/>
    </xf>
    <xf numFmtId="0" fontId="18" fillId="0" borderId="15" xfId="1" applyFont="1" applyBorder="1" applyAlignment="1">
      <alignment horizontal="left" vertical="top" wrapText="1" readingOrder="1"/>
    </xf>
    <xf numFmtId="0" fontId="20" fillId="0" borderId="13" xfId="1" applyFont="1" applyBorder="1" applyAlignment="1">
      <alignment horizontal="left" vertical="top" wrapText="1" readingOrder="1"/>
    </xf>
  </cellXfs>
  <cellStyles count="3">
    <cellStyle name="Обычный" xfId="0" builtinId="0"/>
    <cellStyle name="Финансовый" xfId="2" builtinId="3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showGridLines="0" tabSelected="1" workbookViewId="0">
      <selection activeCell="I29" sqref="I29"/>
    </sheetView>
  </sheetViews>
  <sheetFormatPr baseColWidth="10" defaultColWidth="8.83203125" defaultRowHeight="15" x14ac:dyDescent="0.2"/>
  <cols>
    <col min="1" max="1" width="17" customWidth="1"/>
    <col min="2" max="2" width="22.5" customWidth="1"/>
    <col min="3" max="3" width="11.6640625" customWidth="1"/>
    <col min="4" max="4" width="10.5" customWidth="1"/>
    <col min="5" max="5" width="11.5" customWidth="1"/>
    <col min="6" max="6" width="0.1640625" customWidth="1"/>
    <col min="7" max="7" width="10.83203125" customWidth="1"/>
    <col min="8" max="8" width="11.6640625" customWidth="1"/>
    <col min="9" max="9" width="15.33203125" customWidth="1"/>
    <col min="10" max="10" width="10.6640625" customWidth="1"/>
    <col min="11" max="11" width="13.6640625" customWidth="1"/>
    <col min="12" max="12" width="16.1640625" customWidth="1"/>
    <col min="13" max="13" width="18.5" customWidth="1"/>
    <col min="14" max="14" width="0" hidden="1" customWidth="1"/>
  </cols>
  <sheetData>
    <row r="1" spans="1:13" ht="17" customHeight="1" x14ac:dyDescent="0.2">
      <c r="A1" s="62" t="s">
        <v>0</v>
      </c>
      <c r="B1" s="53"/>
      <c r="C1" s="53"/>
      <c r="D1" s="53"/>
      <c r="E1" s="53"/>
      <c r="F1" s="61" t="s">
        <v>0</v>
      </c>
      <c r="G1" s="53"/>
      <c r="H1" s="53"/>
      <c r="I1" s="53"/>
      <c r="J1" s="61" t="s">
        <v>0</v>
      </c>
      <c r="K1" s="53"/>
      <c r="L1" s="53"/>
      <c r="M1" s="53"/>
    </row>
    <row r="2" spans="1:13" s="3" customFormat="1" x14ac:dyDescent="0.2">
      <c r="A2" s="4" t="s">
        <v>49</v>
      </c>
    </row>
    <row r="3" spans="1:13" ht="17" customHeight="1" x14ac:dyDescent="0.2">
      <c r="A3" s="2" t="s">
        <v>28</v>
      </c>
      <c r="F3" s="1"/>
      <c r="J3" s="1"/>
    </row>
    <row r="4" spans="1:13" ht="45" customHeight="1" x14ac:dyDescent="0.2">
      <c r="A4" s="7" t="s">
        <v>6</v>
      </c>
      <c r="B4" s="5" t="s">
        <v>7</v>
      </c>
      <c r="C4" s="5" t="s">
        <v>1</v>
      </c>
      <c r="D4" s="54" t="s">
        <v>2</v>
      </c>
      <c r="E4" s="55"/>
      <c r="F4" s="56"/>
      <c r="G4" s="54" t="s">
        <v>3</v>
      </c>
      <c r="H4" s="56"/>
      <c r="I4" s="7" t="s">
        <v>16</v>
      </c>
      <c r="J4" s="7" t="s">
        <v>4</v>
      </c>
      <c r="K4" s="7" t="s">
        <v>8</v>
      </c>
      <c r="L4" s="52"/>
      <c r="M4" s="53"/>
    </row>
    <row r="5" spans="1:13" x14ac:dyDescent="0.2">
      <c r="A5" s="8" t="s">
        <v>42</v>
      </c>
      <c r="B5" s="18" t="s">
        <v>44</v>
      </c>
      <c r="C5" s="9">
        <v>6</v>
      </c>
      <c r="D5" s="16">
        <v>46235</v>
      </c>
      <c r="E5" s="17">
        <v>100.38800000000001</v>
      </c>
      <c r="F5" s="11"/>
      <c r="G5" s="16">
        <v>46266</v>
      </c>
      <c r="H5" s="17">
        <v>125.151</v>
      </c>
      <c r="I5" s="12">
        <f t="shared" ref="I5:I11" si="0">H5-E5</f>
        <v>24.762999999999991</v>
      </c>
      <c r="J5" s="14">
        <v>1</v>
      </c>
      <c r="K5" s="13">
        <f t="shared" ref="K5:K11" si="1">I5*J5</f>
        <v>24.762999999999991</v>
      </c>
      <c r="L5" s="19"/>
    </row>
    <row r="6" spans="1:13" x14ac:dyDescent="0.2">
      <c r="A6" s="8" t="s">
        <v>27</v>
      </c>
      <c r="B6" s="18" t="s">
        <v>23</v>
      </c>
      <c r="C6" s="9">
        <v>6</v>
      </c>
      <c r="D6" s="16">
        <v>46235</v>
      </c>
      <c r="E6" s="17">
        <v>38274.589</v>
      </c>
      <c r="F6" s="11">
        <v>2082.864</v>
      </c>
      <c r="G6" s="16">
        <v>46266</v>
      </c>
      <c r="H6" s="17">
        <v>40437</v>
      </c>
      <c r="I6" s="12">
        <f t="shared" si="0"/>
        <v>2162.4110000000001</v>
      </c>
      <c r="J6" s="14">
        <v>1</v>
      </c>
      <c r="K6" s="13">
        <f t="shared" si="1"/>
        <v>2162.4110000000001</v>
      </c>
      <c r="L6" s="52"/>
      <c r="M6" s="53"/>
    </row>
    <row r="7" spans="1:13" x14ac:dyDescent="0.2">
      <c r="A7" s="8" t="s">
        <v>41</v>
      </c>
      <c r="B7" s="18" t="s">
        <v>43</v>
      </c>
      <c r="C7" s="9">
        <v>6</v>
      </c>
      <c r="D7" s="16">
        <v>46235</v>
      </c>
      <c r="E7" s="17">
        <v>6692.0730000000003</v>
      </c>
      <c r="F7" s="11"/>
      <c r="G7" s="16">
        <v>46266</v>
      </c>
      <c r="H7" s="17">
        <v>6697</v>
      </c>
      <c r="I7" s="12">
        <f t="shared" si="0"/>
        <v>4.9269999999996799</v>
      </c>
      <c r="J7" s="14">
        <v>1</v>
      </c>
      <c r="K7" s="13">
        <f t="shared" si="1"/>
        <v>4.9269999999996799</v>
      </c>
      <c r="L7" s="19"/>
    </row>
    <row r="8" spans="1:13" x14ac:dyDescent="0.2">
      <c r="A8" s="8" t="s">
        <v>38</v>
      </c>
      <c r="B8" s="18" t="s">
        <v>18</v>
      </c>
      <c r="C8" s="9">
        <v>6</v>
      </c>
      <c r="D8" s="16">
        <v>46235</v>
      </c>
      <c r="E8" s="17">
        <v>51.381999999999998</v>
      </c>
      <c r="F8" s="11">
        <v>20805.991999999998</v>
      </c>
      <c r="G8" s="16">
        <v>46266</v>
      </c>
      <c r="H8" s="17">
        <v>90</v>
      </c>
      <c r="I8" s="12">
        <f t="shared" si="0"/>
        <v>38.618000000000002</v>
      </c>
      <c r="J8" s="14">
        <v>50</v>
      </c>
      <c r="K8" s="13">
        <f t="shared" si="1"/>
        <v>1930.9</v>
      </c>
      <c r="L8" s="52"/>
      <c r="M8" s="53"/>
    </row>
    <row r="9" spans="1:13" x14ac:dyDescent="0.2">
      <c r="A9" s="8" t="s">
        <v>25</v>
      </c>
      <c r="B9" s="18" t="s">
        <v>21</v>
      </c>
      <c r="C9" s="9">
        <v>6</v>
      </c>
      <c r="D9" s="16">
        <v>46235</v>
      </c>
      <c r="E9" s="17">
        <v>144.94800000000001</v>
      </c>
      <c r="F9" s="11">
        <v>1733.806</v>
      </c>
      <c r="G9" s="16">
        <v>46266</v>
      </c>
      <c r="H9" s="17">
        <v>199</v>
      </c>
      <c r="I9" s="12">
        <f t="shared" si="0"/>
        <v>54.051999999999992</v>
      </c>
      <c r="J9" s="14">
        <v>30</v>
      </c>
      <c r="K9" s="13">
        <f t="shared" si="1"/>
        <v>1621.5599999999997</v>
      </c>
      <c r="L9" s="52"/>
      <c r="M9" s="53"/>
    </row>
    <row r="10" spans="1:13" x14ac:dyDescent="0.2">
      <c r="A10" s="8" t="s">
        <v>37</v>
      </c>
      <c r="B10" s="18" t="s">
        <v>17</v>
      </c>
      <c r="C10" s="9">
        <v>6</v>
      </c>
      <c r="D10" s="16">
        <v>46235</v>
      </c>
      <c r="E10" s="17">
        <v>393.755</v>
      </c>
      <c r="F10" s="11">
        <v>1891.5129999999999</v>
      </c>
      <c r="G10" s="16">
        <v>46266</v>
      </c>
      <c r="H10" s="17">
        <v>585</v>
      </c>
      <c r="I10" s="12">
        <f t="shared" si="0"/>
        <v>191.245</v>
      </c>
      <c r="J10" s="14">
        <v>30</v>
      </c>
      <c r="K10" s="13">
        <f t="shared" si="1"/>
        <v>5737.35</v>
      </c>
      <c r="L10" s="52"/>
      <c r="M10" s="53"/>
    </row>
    <row r="11" spans="1:13" x14ac:dyDescent="0.2">
      <c r="A11" s="8" t="s">
        <v>40</v>
      </c>
      <c r="B11" s="18" t="s">
        <v>20</v>
      </c>
      <c r="C11" s="9">
        <v>6</v>
      </c>
      <c r="D11" s="16">
        <v>46235</v>
      </c>
      <c r="E11" s="17">
        <v>202.64400000000001</v>
      </c>
      <c r="F11" s="11">
        <v>87.491</v>
      </c>
      <c r="G11" s="16">
        <v>46266</v>
      </c>
      <c r="H11" s="17">
        <v>309</v>
      </c>
      <c r="I11" s="12">
        <f t="shared" si="0"/>
        <v>106.35599999999999</v>
      </c>
      <c r="J11" s="14">
        <v>40</v>
      </c>
      <c r="K11" s="13">
        <f t="shared" si="1"/>
        <v>4254.24</v>
      </c>
      <c r="L11" s="52"/>
      <c r="M11" s="53"/>
    </row>
    <row r="12" spans="1:13" x14ac:dyDescent="0.2">
      <c r="A12" s="8" t="s">
        <v>39</v>
      </c>
      <c r="B12" s="18" t="s">
        <v>19</v>
      </c>
      <c r="C12" s="9">
        <v>6</v>
      </c>
      <c r="D12" s="16">
        <v>46235</v>
      </c>
      <c r="E12" s="17">
        <v>44.167000000000002</v>
      </c>
      <c r="F12" s="11">
        <v>3079.1570000000002</v>
      </c>
      <c r="G12" s="16">
        <v>46266</v>
      </c>
      <c r="H12" s="17">
        <v>68</v>
      </c>
      <c r="I12" s="12">
        <f t="shared" ref="I12:I14" si="2">H12-E12</f>
        <v>23.832999999999998</v>
      </c>
      <c r="J12" s="14">
        <v>50</v>
      </c>
      <c r="K12" s="13">
        <f t="shared" ref="K12:K14" si="3">I12*J12</f>
        <v>1191.6499999999999</v>
      </c>
      <c r="L12" s="52"/>
      <c r="M12" s="53"/>
    </row>
    <row r="13" spans="1:13" x14ac:dyDescent="0.2">
      <c r="A13" s="8" t="s">
        <v>26</v>
      </c>
      <c r="B13" s="18" t="s">
        <v>22</v>
      </c>
      <c r="C13" s="9">
        <v>6</v>
      </c>
      <c r="D13" s="16">
        <v>46235</v>
      </c>
      <c r="E13" s="17">
        <v>105.318</v>
      </c>
      <c r="F13" s="11">
        <v>1301.6179999999999</v>
      </c>
      <c r="G13" s="16">
        <v>46266</v>
      </c>
      <c r="H13" s="17">
        <v>162</v>
      </c>
      <c r="I13" s="12">
        <f t="shared" si="2"/>
        <v>56.682000000000002</v>
      </c>
      <c r="J13" s="14">
        <v>30</v>
      </c>
      <c r="K13" s="13">
        <f t="shared" si="3"/>
        <v>1700.46</v>
      </c>
      <c r="L13" s="52"/>
      <c r="M13" s="53"/>
    </row>
    <row r="14" spans="1:13" x14ac:dyDescent="0.2">
      <c r="A14" s="8" t="s">
        <v>26</v>
      </c>
      <c r="B14" s="18" t="s">
        <v>24</v>
      </c>
      <c r="C14" s="9">
        <v>6</v>
      </c>
      <c r="D14" s="16">
        <v>46235</v>
      </c>
      <c r="E14" s="17">
        <v>264.613</v>
      </c>
      <c r="F14" s="11">
        <v>246.755</v>
      </c>
      <c r="G14" s="16">
        <v>46266</v>
      </c>
      <c r="H14" s="17">
        <v>381.28800000000001</v>
      </c>
      <c r="I14" s="12">
        <f t="shared" si="2"/>
        <v>116.67500000000001</v>
      </c>
      <c r="J14" s="14">
        <v>30</v>
      </c>
      <c r="K14" s="13">
        <f t="shared" si="3"/>
        <v>3500.2500000000005</v>
      </c>
      <c r="L14" s="52"/>
      <c r="M14" s="53"/>
    </row>
    <row r="15" spans="1:13" x14ac:dyDescent="0.2">
      <c r="A15" s="57" t="s">
        <v>9</v>
      </c>
      <c r="B15" s="58"/>
      <c r="C15" s="58"/>
      <c r="D15" s="58"/>
      <c r="E15" s="58"/>
      <c r="F15" s="58"/>
      <c r="G15" s="58"/>
      <c r="H15" s="58"/>
      <c r="I15" s="58"/>
      <c r="J15" s="59"/>
      <c r="K15" s="13">
        <f>SUM(K5:K14)</f>
        <v>22128.510999999999</v>
      </c>
      <c r="L15" s="52"/>
      <c r="M15" s="53"/>
    </row>
    <row r="16" spans="1:13" x14ac:dyDescent="0.2">
      <c r="A16" s="10" t="s">
        <v>0</v>
      </c>
      <c r="B16" s="60"/>
      <c r="C16" s="60"/>
      <c r="D16" s="60"/>
      <c r="E16" s="60"/>
      <c r="F16" s="60" t="s">
        <v>0</v>
      </c>
      <c r="G16" s="60"/>
      <c r="H16" s="60"/>
      <c r="I16" s="60"/>
      <c r="J16" s="61" t="s">
        <v>0</v>
      </c>
      <c r="K16" s="61"/>
      <c r="L16" s="61"/>
      <c r="M16" s="61"/>
    </row>
    <row r="17" spans="1:13" ht="15" customHeight="1" x14ac:dyDescent="0.2">
      <c r="A17" s="49" t="s">
        <v>12</v>
      </c>
      <c r="B17" s="50"/>
      <c r="C17" s="50"/>
      <c r="D17" s="50"/>
      <c r="E17" s="50"/>
      <c r="F17" s="50"/>
      <c r="G17" s="50"/>
      <c r="H17" s="50"/>
      <c r="I17" s="51"/>
      <c r="J17" s="1" t="s">
        <v>0</v>
      </c>
      <c r="K17" s="1"/>
      <c r="L17" s="1"/>
      <c r="M17" s="1"/>
    </row>
    <row r="18" spans="1:13" ht="15" customHeight="1" x14ac:dyDescent="0.2">
      <c r="A18" s="40" t="s">
        <v>10</v>
      </c>
      <c r="B18" s="41"/>
      <c r="C18" s="41"/>
      <c r="D18" s="41"/>
      <c r="E18" s="41"/>
      <c r="F18" s="41"/>
      <c r="G18" s="41"/>
      <c r="H18" s="42"/>
      <c r="I18" s="6">
        <v>25213.3</v>
      </c>
      <c r="J18" s="1"/>
      <c r="K18" s="1"/>
      <c r="L18" s="1"/>
      <c r="M18" s="1"/>
    </row>
    <row r="19" spans="1:13" ht="15" customHeight="1" x14ac:dyDescent="0.2">
      <c r="A19" s="40" t="s">
        <v>13</v>
      </c>
      <c r="B19" s="41"/>
      <c r="C19" s="41"/>
      <c r="D19" s="41"/>
      <c r="E19" s="41"/>
      <c r="F19" s="41"/>
      <c r="G19" s="41"/>
      <c r="H19" s="42"/>
      <c r="I19" s="15">
        <f>K15</f>
        <v>22128.510999999999</v>
      </c>
      <c r="J19" s="1"/>
      <c r="K19" s="1"/>
      <c r="L19" s="1"/>
      <c r="M19" s="1"/>
    </row>
    <row r="20" spans="1:13" ht="15" customHeight="1" x14ac:dyDescent="0.2">
      <c r="A20" s="46" t="s">
        <v>14</v>
      </c>
      <c r="B20" s="47"/>
      <c r="C20" s="47"/>
      <c r="D20" s="47"/>
      <c r="E20" s="47"/>
      <c r="F20" s="47"/>
      <c r="G20" s="47"/>
      <c r="H20" s="48"/>
      <c r="I20" s="6">
        <v>4206</v>
      </c>
      <c r="J20" s="1"/>
      <c r="K20" s="1"/>
      <c r="L20" s="1"/>
      <c r="M20" s="1"/>
    </row>
    <row r="21" spans="1:13" ht="15" customHeight="1" x14ac:dyDescent="0.2">
      <c r="A21" s="46" t="s">
        <v>45</v>
      </c>
      <c r="B21" s="47"/>
      <c r="C21" s="47"/>
      <c r="D21" s="47"/>
      <c r="E21" s="47"/>
      <c r="F21" s="47"/>
      <c r="G21" s="47"/>
      <c r="H21" s="48"/>
      <c r="I21" s="6">
        <v>30</v>
      </c>
      <c r="J21" s="1"/>
      <c r="K21" s="1"/>
      <c r="L21" s="1"/>
      <c r="M21" s="1"/>
    </row>
    <row r="22" spans="1:13" ht="15" customHeight="1" x14ac:dyDescent="0.2">
      <c r="A22" s="40" t="s">
        <v>11</v>
      </c>
      <c r="B22" s="41"/>
      <c r="C22" s="41"/>
      <c r="D22" s="41"/>
      <c r="E22" s="41"/>
      <c r="F22" s="41"/>
      <c r="G22" s="41"/>
      <c r="H22" s="42"/>
      <c r="I22" s="15">
        <f>I19-I20-I21</f>
        <v>17892.510999999999</v>
      </c>
      <c r="J22" s="1"/>
      <c r="K22" s="1"/>
      <c r="L22" s="1"/>
      <c r="M22" s="1"/>
    </row>
    <row r="23" spans="1:13" ht="15" customHeight="1" x14ac:dyDescent="0.2">
      <c r="A23" s="40" t="s">
        <v>46</v>
      </c>
      <c r="B23" s="41"/>
      <c r="C23" s="41"/>
      <c r="D23" s="41"/>
      <c r="E23" s="41"/>
      <c r="F23" s="41"/>
      <c r="G23" s="41"/>
      <c r="H23" s="42"/>
      <c r="I23" s="36">
        <f>I22*7.24</f>
        <v>129541.77963999999</v>
      </c>
      <c r="J23" s="1"/>
      <c r="K23" s="1"/>
      <c r="L23" s="1"/>
      <c r="M23" s="1"/>
    </row>
    <row r="24" spans="1:13" ht="15" customHeight="1" x14ac:dyDescent="0.2">
      <c r="A24" s="43" t="s">
        <v>15</v>
      </c>
      <c r="B24" s="44"/>
      <c r="C24" s="44"/>
      <c r="D24" s="44"/>
      <c r="E24" s="44"/>
      <c r="F24" s="44"/>
      <c r="G24" s="44"/>
      <c r="H24" s="45"/>
      <c r="I24" s="37">
        <f>I23/I18</f>
        <v>5.1378351758793972</v>
      </c>
      <c r="J24" s="1"/>
      <c r="K24" s="1"/>
      <c r="L24" s="1"/>
      <c r="M24" s="1"/>
    </row>
  </sheetData>
  <mergeCells count="27">
    <mergeCell ref="B16:E16"/>
    <mergeCell ref="F16:I16"/>
    <mergeCell ref="J16:M16"/>
    <mergeCell ref="A1:E1"/>
    <mergeCell ref="F1:I1"/>
    <mergeCell ref="J1:M1"/>
    <mergeCell ref="L10:M10"/>
    <mergeCell ref="L6:M6"/>
    <mergeCell ref="L14:M14"/>
    <mergeCell ref="A15:J15"/>
    <mergeCell ref="L15:M15"/>
    <mergeCell ref="L9:M9"/>
    <mergeCell ref="L13:M13"/>
    <mergeCell ref="L4:M4"/>
    <mergeCell ref="D4:F4"/>
    <mergeCell ref="G4:H4"/>
    <mergeCell ref="L11:M11"/>
    <mergeCell ref="L12:M12"/>
    <mergeCell ref="L8:M8"/>
    <mergeCell ref="A23:H23"/>
    <mergeCell ref="A24:H24"/>
    <mergeCell ref="A20:H20"/>
    <mergeCell ref="A22:H22"/>
    <mergeCell ref="A17:I17"/>
    <mergeCell ref="A21:H21"/>
    <mergeCell ref="A18:H18"/>
    <mergeCell ref="A19:H19"/>
  </mergeCells>
  <phoneticPr fontId="14" type="noConversion"/>
  <pageMargins left="0.196850393700787" right="0.196850393700787" top="0.196850393700787" bottom="0.196850393700787" header="0.196850393700787" footer="0.196850393700787"/>
  <pageSetup paperSize="9" fitToWidth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86A33-7421-4ED9-984E-63C071C603ED}">
  <dimension ref="A1:G16"/>
  <sheetViews>
    <sheetView workbookViewId="0">
      <selection activeCell="F16" sqref="F16"/>
    </sheetView>
  </sheetViews>
  <sheetFormatPr baseColWidth="10" defaultColWidth="9.1640625" defaultRowHeight="14" x14ac:dyDescent="0.2"/>
  <cols>
    <col min="1" max="1" width="19.1640625" style="20" customWidth="1"/>
    <col min="2" max="2" width="10.5" style="20" customWidth="1"/>
    <col min="3" max="3" width="9.5" style="20" customWidth="1"/>
    <col min="4" max="4" width="10.1640625" style="20" customWidth="1"/>
    <col min="5" max="5" width="10.5" style="20" customWidth="1"/>
    <col min="6" max="6" width="19.6640625" style="20" customWidth="1"/>
    <col min="7" max="7" width="18.5" style="20" customWidth="1"/>
    <col min="8" max="8" width="0" style="20" hidden="1" customWidth="1"/>
    <col min="9" max="16384" width="9.1640625" style="20"/>
  </cols>
  <sheetData>
    <row r="1" spans="1:7" x14ac:dyDescent="0.2">
      <c r="A1" s="63" t="s">
        <v>0</v>
      </c>
      <c r="B1" s="64"/>
      <c r="C1" s="64"/>
      <c r="D1" s="64"/>
      <c r="E1" s="64"/>
    </row>
    <row r="2" spans="1:7" s="3" customFormat="1" ht="15" x14ac:dyDescent="0.2">
      <c r="A2" s="4" t="s">
        <v>47</v>
      </c>
    </row>
    <row r="3" spans="1:7" x14ac:dyDescent="0.2">
      <c r="A3" s="21" t="s">
        <v>28</v>
      </c>
    </row>
    <row r="4" spans="1:7" ht="42" x14ac:dyDescent="0.2">
      <c r="A4" s="23" t="s">
        <v>5</v>
      </c>
      <c r="B4" s="65" t="s">
        <v>29</v>
      </c>
      <c r="C4" s="65"/>
      <c r="D4" s="65"/>
      <c r="E4" s="65"/>
      <c r="F4" s="22" t="s">
        <v>0</v>
      </c>
    </row>
    <row r="5" spans="1:7" ht="49.5" customHeight="1" x14ac:dyDescent="0.2">
      <c r="A5" s="23" t="s">
        <v>7</v>
      </c>
      <c r="B5" s="65" t="s">
        <v>2</v>
      </c>
      <c r="C5" s="65"/>
      <c r="D5" s="65" t="s">
        <v>3</v>
      </c>
      <c r="E5" s="65"/>
      <c r="F5" s="23" t="s">
        <v>30</v>
      </c>
    </row>
    <row r="6" spans="1:7" x14ac:dyDescent="0.2">
      <c r="A6" s="24" t="s">
        <v>34</v>
      </c>
      <c r="B6" s="25">
        <v>46203</v>
      </c>
      <c r="C6" s="38">
        <v>4</v>
      </c>
      <c r="D6" s="25">
        <v>46234</v>
      </c>
      <c r="E6" s="38">
        <v>4</v>
      </c>
      <c r="F6" s="26">
        <f>E6-C6</f>
        <v>0</v>
      </c>
    </row>
    <row r="7" spans="1:7" x14ac:dyDescent="0.2">
      <c r="A7" s="24" t="s">
        <v>35</v>
      </c>
      <c r="B7" s="25">
        <v>46203</v>
      </c>
      <c r="C7" s="38">
        <v>108</v>
      </c>
      <c r="D7" s="25">
        <v>46234</v>
      </c>
      <c r="E7" s="38">
        <v>238</v>
      </c>
      <c r="F7" s="26">
        <f>E7-C7</f>
        <v>130</v>
      </c>
    </row>
    <row r="8" spans="1:7" x14ac:dyDescent="0.2">
      <c r="A8" s="24" t="s">
        <v>36</v>
      </c>
      <c r="B8" s="25">
        <v>46203</v>
      </c>
      <c r="C8" s="38">
        <v>22</v>
      </c>
      <c r="D8" s="25">
        <v>46234</v>
      </c>
      <c r="E8" s="38">
        <v>29</v>
      </c>
      <c r="F8" s="26">
        <f>E8-C8</f>
        <v>7</v>
      </c>
    </row>
    <row r="9" spans="1:7" x14ac:dyDescent="0.2">
      <c r="A9" s="32"/>
      <c r="B9" s="33"/>
      <c r="C9" s="34"/>
      <c r="D9" s="33"/>
      <c r="E9" s="34"/>
      <c r="F9" s="35"/>
    </row>
    <row r="10" spans="1:7" x14ac:dyDescent="0.2">
      <c r="A10" s="27" t="s">
        <v>12</v>
      </c>
      <c r="B10" s="28"/>
      <c r="C10" s="28"/>
      <c r="D10" s="28"/>
      <c r="E10" s="28"/>
      <c r="F10" s="1" t="s">
        <v>0</v>
      </c>
    </row>
    <row r="11" spans="1:7" x14ac:dyDescent="0.2">
      <c r="A11" s="66" t="s">
        <v>10</v>
      </c>
      <c r="B11" s="67"/>
      <c r="C11" s="67"/>
      <c r="D11" s="67"/>
      <c r="E11" s="68"/>
      <c r="F11" s="29">
        <v>25213.3</v>
      </c>
      <c r="G11" s="1"/>
    </row>
    <row r="12" spans="1:7" x14ac:dyDescent="0.2">
      <c r="A12" s="72" t="s">
        <v>31</v>
      </c>
      <c r="B12" s="67"/>
      <c r="C12" s="67"/>
      <c r="D12" s="67"/>
      <c r="E12" s="68"/>
      <c r="F12" s="30">
        <f>F6+F7+F8</f>
        <v>137</v>
      </c>
      <c r="G12" s="1"/>
    </row>
    <row r="13" spans="1:7" x14ac:dyDescent="0.2">
      <c r="A13" s="72" t="s">
        <v>32</v>
      </c>
      <c r="B13" s="67"/>
      <c r="C13" s="67"/>
      <c r="D13" s="67"/>
      <c r="E13" s="68"/>
      <c r="F13" s="29">
        <v>61</v>
      </c>
      <c r="G13" s="1"/>
    </row>
    <row r="14" spans="1:7" x14ac:dyDescent="0.2">
      <c r="A14" s="66" t="s">
        <v>33</v>
      </c>
      <c r="B14" s="67"/>
      <c r="C14" s="67"/>
      <c r="D14" s="67"/>
      <c r="E14" s="68"/>
      <c r="F14" s="30">
        <f>F12-F13</f>
        <v>76</v>
      </c>
      <c r="G14" s="1"/>
    </row>
    <row r="15" spans="1:7" x14ac:dyDescent="0.2">
      <c r="A15" s="66" t="s">
        <v>48</v>
      </c>
      <c r="B15" s="67"/>
      <c r="C15" s="67"/>
      <c r="D15" s="67"/>
      <c r="E15" s="68"/>
      <c r="F15" s="31">
        <f>F14*38.27</f>
        <v>2908.5200000000004</v>
      </c>
      <c r="G15" s="1"/>
    </row>
    <row r="16" spans="1:7" ht="27" customHeight="1" x14ac:dyDescent="0.2">
      <c r="A16" s="69" t="s">
        <v>15</v>
      </c>
      <c r="B16" s="70"/>
      <c r="C16" s="70"/>
      <c r="D16" s="70"/>
      <c r="E16" s="71"/>
      <c r="F16" s="39">
        <f>F15/F11</f>
        <v>0.11535657767924073</v>
      </c>
      <c r="G16" s="1"/>
    </row>
  </sheetData>
  <mergeCells count="10">
    <mergeCell ref="A16:E16"/>
    <mergeCell ref="A11:E11"/>
    <mergeCell ref="A12:E12"/>
    <mergeCell ref="A13:E13"/>
    <mergeCell ref="A14:E14"/>
    <mergeCell ref="A1:E1"/>
    <mergeCell ref="B4:E4"/>
    <mergeCell ref="B5:C5"/>
    <mergeCell ref="D5:E5"/>
    <mergeCell ref="A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Эл. снаб.</vt:lpstr>
      <vt:lpstr>ХВС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Microsoft Office User</cp:lastModifiedBy>
  <cp:lastPrinted>2026-03-05T07:35:48Z</cp:lastPrinted>
  <dcterms:created xsi:type="dcterms:W3CDTF">2025-05-29T12:09:12Z</dcterms:created>
  <dcterms:modified xsi:type="dcterms:W3CDTF">2026-09-17T18:07:08Z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