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Солотча\"/>
    </mc:Choice>
  </mc:AlternateContent>
  <xr:revisionPtr revIDLastSave="0" documentId="13_ncr:1_{4C7E4C15-73D8-4049-B3E5-209FBA41F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лектроснабжение" sheetId="3" r:id="rId1"/>
    <sheet name="ХВС" sheetId="2" r:id="rId2"/>
    <sheet name="Отопление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23" i="4"/>
  <c r="F14" i="4"/>
  <c r="F13" i="4"/>
  <c r="F12" i="4"/>
  <c r="F11" i="4"/>
  <c r="F7" i="4"/>
  <c r="F31" i="4" l="1"/>
  <c r="F15" i="4"/>
  <c r="H18" i="3" l="1"/>
  <c r="F11" i="3"/>
  <c r="H11" i="3"/>
  <c r="F52" i="3"/>
  <c r="H52" i="3" s="1"/>
  <c r="F51" i="3"/>
  <c r="H51" i="3" s="1"/>
  <c r="F50" i="3"/>
  <c r="H50" i="3" s="1"/>
  <c r="F33" i="3" l="1"/>
  <c r="H33" i="3" s="1"/>
  <c r="F32" i="3"/>
  <c r="H32" i="3" s="1"/>
  <c r="F31" i="3"/>
  <c r="H31" i="3" s="1"/>
  <c r="F29" i="3"/>
  <c r="H29" i="3" s="1"/>
  <c r="F28" i="3"/>
  <c r="H28" i="3" s="1"/>
  <c r="F10" i="3"/>
  <c r="H10" i="3" s="1"/>
  <c r="F9" i="3"/>
  <c r="H9" i="3" s="1"/>
  <c r="F8" i="3"/>
  <c r="H8" i="3" s="1"/>
  <c r="F7" i="3"/>
  <c r="H7" i="3" s="1"/>
  <c r="H34" i="3" l="1"/>
  <c r="H35" i="3" s="1"/>
  <c r="H39" i="3" s="1"/>
  <c r="H41" i="3" s="1"/>
  <c r="H42" i="3" s="1"/>
  <c r="H43" i="3" s="1"/>
  <c r="H12" i="3"/>
  <c r="H16" i="3" s="1"/>
  <c r="H19" i="3" s="1"/>
  <c r="H20" i="3" s="1"/>
  <c r="F23" i="2"/>
  <c r="F27" i="2" s="1"/>
  <c r="F29" i="2" s="1"/>
  <c r="F30" i="2" s="1"/>
  <c r="F31" i="2" s="1"/>
  <c r="F7" i="2"/>
  <c r="F11" i="2" s="1"/>
  <c r="F13" i="2" s="1"/>
  <c r="F14" i="2" s="1"/>
  <c r="F15" i="2" s="1"/>
</calcChain>
</file>

<file path=xl/sharedStrings.xml><?xml version="1.0" encoding="utf-8"?>
<sst xmlns="http://schemas.openxmlformats.org/spreadsheetml/2006/main" count="164" uniqueCount="54">
  <si>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</si>
  <si>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</si>
  <si>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</si>
  <si>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</si>
  <si>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</si>
  <si>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</si>
  <si>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</si>
  <si>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</si>
  <si>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</si>
  <si>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</si>
  <si>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</si>
  <si>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</si>
  <si>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</si>
  <si>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</si>
  <si>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</si>
  <si>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</si>
  <si>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</si>
  <si>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</si>
  <si>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</si>
  <si>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</si>
  <si>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</si>
  <si>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</si>
  <si>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</si>
  <si>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</si>
  <si>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</si>
  <si>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</si>
  <si>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</si>
  <si>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</si>
  <si>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</si>
  <si>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</si>
  <si>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</si>
  <si>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</si>
  <si>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в том числе: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</si>
  <si>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</si>
  <si>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</si>
  <si>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</si>
  <si>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</si>
  <si>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</si>
  <si>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</si>
  <si>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РАСХОД ЭЛЕКТРОСНАБЖЕНИЯ НА ОБЩЕДОМОВЫЕ НУЖДЫ ЗА НОЯБРЬ 2025 ГОД</t>
  </si>
  <si>
    <t>31.11.2025</t>
  </si>
  <si>
    <t>Показания общедемовых приборов учета до распределения между МКД</t>
  </si>
  <si>
    <t>РАСХОД ХВС НА ОБЩЕДОМОВЫЕ НУЖДЫ ЗА НОЯБРЬ 2025 ГОД</t>
  </si>
  <si>
    <t>№ 020960</t>
  </si>
  <si>
    <t>РАСХОД ОТОПЛЕНИЯ НА ОБЩЕДОМОВЫЕ НУЖДЫ ЗА ОКТЯБРЬ - НОЯБРЬ 2025 ГОД</t>
  </si>
  <si>
    <t>октябрь-ноябрь</t>
  </si>
  <si>
    <t>Потребление тепловой энергии ОДПУ (Гкал)</t>
  </si>
  <si>
    <t>Потребление тепловой энергии ИПУ (Гкал)</t>
  </si>
  <si>
    <t>Потребление тепловой энергии для содержания МОП (Гкал)</t>
  </si>
  <si>
    <t xml:space="preserve">Расход тепловой энергии, определенный по показаниям ОДПУ, Гкал
</t>
  </si>
  <si>
    <t xml:space="preserve">Расход тепловой энергии, определенный по показаниям ИПУ, Гкал
</t>
  </si>
  <si>
    <t>Объем тепловой энергии, подлежащий оплате, Гкал</t>
  </si>
  <si>
    <t>Объем тепловой энергии, подлежащий оплате, руб.</t>
  </si>
  <si>
    <t>№ 020950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</si>
</sst>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  <numFmt numFmtId="171" formatCode="#,##0.00;\(#,##0.0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106">
    <xf numFmtId="0" fontId="1" fillId="0" borderId="0" xfId="0" applyFont="1" applyFill="1" applyBorder="1"/>
    <xf numFmtId="0" fontId="0" fillId="0" borderId="0" xfId="0"/>
    <xf numFmtId="0" fontId="8" fillId="0" borderId="0" xfId="0" applyFo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right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wrapText="1"/>
    </xf>
    <xf numFmtId="167" fontId="2" fillId="2" borderId="2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wrapText="1"/>
    </xf>
    <xf numFmtId="0" fontId="15" fillId="0" borderId="6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horizontal="center" vertical="center" textRotation="90" wrapText="1" readingOrder="1"/>
    </xf>
    <xf numFmtId="0" fontId="15" fillId="0" borderId="2" xfId="1" applyNumberFormat="1" applyFont="1" applyFill="1" applyBorder="1" applyAlignment="1">
      <alignment horizontal="center" vertical="center" textRotation="90" wrapText="1" readingOrder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 readingOrder="1"/>
    </xf>
    <xf numFmtId="168" fontId="2" fillId="2" borderId="2" xfId="1" applyNumberFormat="1" applyFont="1" applyFill="1" applyBorder="1" applyAlignment="1">
      <alignment horizont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13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left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5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  <xf numFmtId="2" fontId="4" fillId="0" borderId="2" xfId="0" applyNumberFormat="1" applyFont="1" applyBorder="1" applyAlignment="1">
      <alignment horizontal="center" vertical="top" wrapText="1"/>
    </xf>
    <xf numFmtId="2" fontId="1" fillId="0" borderId="2" xfId="1" applyNumberFormat="1" applyFont="1" applyBorder="1" applyAlignment="1">
      <alignment vertical="center" wrapText="1"/>
    </xf>
    <xf numFmtId="171" fontId="1" fillId="0" borderId="2" xfId="1" applyNumberFormat="1" applyFont="1" applyBorder="1" applyAlignment="1">
      <alignment vertical="center" wrapText="1"/>
    </xf>
    <xf numFmtId="0" fontId="5" fillId="0" borderId="10" xfId="1" applyFont="1" applyBorder="1" applyAlignment="1">
      <alignment horizontal="left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workbookViewId="0">
      <selection activeCell="B63" sqref="B63"/>
    </sheetView>
  </sheetViews>
  <sheetFormatPr defaultRowHeight="15" x14ac:dyDescent="0.25"/>
  <cols>
    <col min="1" max="1" width="23" style="46" customWidth="1"/>
    <col min="2" max="2" width="13" style="46" customWidth="1"/>
    <col min="3" max="3" width="9.42578125" style="46" customWidth="1"/>
    <col min="4" max="4" width="14.28515625" style="46" customWidth="1"/>
    <col min="5" max="5" width="10.42578125" style="46" customWidth="1"/>
    <col min="6" max="6" width="9.28515625" style="46" customWidth="1"/>
    <col min="7" max="7" width="8.5703125" style="46" customWidth="1"/>
    <col min="8" max="8" width="12.42578125" style="46" customWidth="1"/>
    <col min="9" max="9" width="16.140625" style="46" customWidth="1"/>
    <col min="10" max="10" width="18.42578125" style="46" customWidth="1"/>
    <col min="11" max="11" width="0" style="46" hidden="1" customWidth="1"/>
    <col min="12" max="16384" width="9.140625" style="46"/>
  </cols>
  <sheetData>
    <row r="1" spans="1:10" ht="17.100000000000001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6" customFormat="1" ht="28.5" customHeight="1" x14ac:dyDescent="0.35">
      <c r="A2" s="84" t="s">
        <v>15</v>
      </c>
      <c r="B2" s="84"/>
    </row>
    <row r="3" spans="1:10" s="1" customFormat="1" x14ac:dyDescent="0.25">
      <c r="A3" s="2" t="s">
        <v>39</v>
      </c>
    </row>
    <row r="4" spans="1:10" ht="17.100000000000001" customHeight="1" x14ac:dyDescent="0.25">
      <c r="A4" s="45"/>
    </row>
    <row r="5" spans="1:10" ht="39.75" customHeight="1" x14ac:dyDescent="0.25">
      <c r="A5" s="50" t="s">
        <v>4</v>
      </c>
      <c r="B5" s="85" t="s">
        <v>17</v>
      </c>
      <c r="C5" s="86"/>
      <c r="D5" s="86"/>
      <c r="E5" s="87"/>
      <c r="F5" s="39" t="s">
        <v>0</v>
      </c>
      <c r="G5" s="50" t="s">
        <v>0</v>
      </c>
      <c r="H5" s="40" t="s">
        <v>0</v>
      </c>
      <c r="I5" s="92"/>
      <c r="J5" s="91"/>
    </row>
    <row r="6" spans="1:10" ht="55.5" customHeight="1" x14ac:dyDescent="0.25">
      <c r="A6" s="48" t="s">
        <v>5</v>
      </c>
      <c r="B6" s="88" t="s">
        <v>1</v>
      </c>
      <c r="C6" s="88"/>
      <c r="D6" s="88" t="s">
        <v>2</v>
      </c>
      <c r="E6" s="88"/>
      <c r="F6" s="41" t="s">
        <v>13</v>
      </c>
      <c r="G6" s="41" t="s">
        <v>3</v>
      </c>
      <c r="H6" s="41" t="s">
        <v>37</v>
      </c>
    </row>
    <row r="7" spans="1:10" ht="30.75" customHeight="1" x14ac:dyDescent="0.25">
      <c r="A7" s="9" t="s">
        <v>14</v>
      </c>
      <c r="B7" s="59">
        <v>45961</v>
      </c>
      <c r="C7" s="60">
        <v>181.97</v>
      </c>
      <c r="D7" s="59" t="s">
        <v>40</v>
      </c>
      <c r="E7" s="60">
        <v>196.42</v>
      </c>
      <c r="F7" s="61">
        <f>E7-C7</f>
        <v>14.449999999999989</v>
      </c>
      <c r="G7" s="62">
        <v>60</v>
      </c>
      <c r="H7" s="63">
        <f>F7*G7</f>
        <v>866.99999999999932</v>
      </c>
    </row>
    <row r="8" spans="1:10" ht="30.75" customHeight="1" x14ac:dyDescent="0.25">
      <c r="A8" s="9" t="s">
        <v>16</v>
      </c>
      <c r="B8" s="59">
        <v>45961</v>
      </c>
      <c r="C8" s="60">
        <v>367.21</v>
      </c>
      <c r="D8" s="59" t="s">
        <v>40</v>
      </c>
      <c r="E8" s="60">
        <v>502.19</v>
      </c>
      <c r="F8" s="61">
        <f>E8-C8</f>
        <v>134.98000000000002</v>
      </c>
      <c r="G8" s="62">
        <v>60</v>
      </c>
      <c r="H8" s="63">
        <f>F8*G8</f>
        <v>8098.8000000000011</v>
      </c>
    </row>
    <row r="9" spans="1:10" ht="35.25" customHeight="1" x14ac:dyDescent="0.25">
      <c r="A9" s="22" t="s">
        <v>29</v>
      </c>
      <c r="B9" s="59">
        <v>45961</v>
      </c>
      <c r="C9" s="60">
        <v>2068</v>
      </c>
      <c r="D9" s="59" t="s">
        <v>40</v>
      </c>
      <c r="E9" s="60">
        <v>2790</v>
      </c>
      <c r="F9" s="61">
        <f>E9-C9</f>
        <v>722</v>
      </c>
      <c r="G9" s="62">
        <v>1</v>
      </c>
      <c r="H9" s="63">
        <f>F9*G9</f>
        <v>722</v>
      </c>
    </row>
    <row r="10" spans="1:10" ht="35.25" customHeight="1" x14ac:dyDescent="0.25">
      <c r="A10" s="22" t="s">
        <v>30</v>
      </c>
      <c r="B10" s="59">
        <v>45961</v>
      </c>
      <c r="C10" s="60">
        <v>990</v>
      </c>
      <c r="D10" s="59" t="s">
        <v>40</v>
      </c>
      <c r="E10" s="60">
        <v>1230</v>
      </c>
      <c r="F10" s="61">
        <f>E10-C10</f>
        <v>240</v>
      </c>
      <c r="G10" s="62">
        <v>1</v>
      </c>
      <c r="H10" s="63">
        <f>F10*G10</f>
        <v>240</v>
      </c>
    </row>
    <row r="11" spans="1:10" ht="35.25" customHeight="1" x14ac:dyDescent="0.25">
      <c r="A11" s="22" t="s">
        <v>31</v>
      </c>
      <c r="B11" s="59">
        <v>45961</v>
      </c>
      <c r="C11" s="60">
        <v>1367</v>
      </c>
      <c r="D11" s="59" t="s">
        <v>40</v>
      </c>
      <c r="E11" s="60">
        <v>1641</v>
      </c>
      <c r="F11" s="61">
        <f>E11-C11</f>
        <v>274</v>
      </c>
      <c r="G11" s="62">
        <v>1</v>
      </c>
      <c r="H11" s="63">
        <f>F11*G11</f>
        <v>274</v>
      </c>
    </row>
    <row r="12" spans="1:10" x14ac:dyDescent="0.25">
      <c r="A12" s="43" t="s">
        <v>7</v>
      </c>
      <c r="B12" s="43"/>
      <c r="C12" s="43"/>
      <c r="D12" s="43"/>
      <c r="E12" s="43"/>
      <c r="F12" s="43"/>
      <c r="G12" s="43"/>
      <c r="H12" s="42">
        <f>SUM(H7:H11)</f>
        <v>10201.800000000001</v>
      </c>
      <c r="I12" s="91"/>
      <c r="J12" s="91"/>
    </row>
    <row r="13" spans="1:10" x14ac:dyDescent="0.25">
      <c r="A13" s="49" t="s">
        <v>0</v>
      </c>
      <c r="B13" s="89"/>
      <c r="C13" s="89"/>
      <c r="D13" s="89"/>
      <c r="E13" s="89"/>
      <c r="F13" s="89"/>
      <c r="G13" s="89"/>
      <c r="H13" s="89"/>
      <c r="I13" s="93"/>
      <c r="J13" s="93"/>
    </row>
    <row r="14" spans="1:10" ht="15" customHeight="1" x14ac:dyDescent="0.25">
      <c r="A14" s="24" t="s">
        <v>10</v>
      </c>
      <c r="B14" s="25"/>
      <c r="C14" s="25"/>
      <c r="D14" s="25"/>
      <c r="E14" s="25"/>
      <c r="F14" s="26"/>
      <c r="G14" s="27"/>
      <c r="H14" s="47" t="s">
        <v>0</v>
      </c>
    </row>
    <row r="15" spans="1:10" ht="15" customHeight="1" x14ac:dyDescent="0.25">
      <c r="A15" s="75" t="s">
        <v>8</v>
      </c>
      <c r="B15" s="76"/>
      <c r="C15" s="76"/>
      <c r="D15" s="76"/>
      <c r="E15" s="76"/>
      <c r="F15" s="77"/>
      <c r="G15" s="28"/>
      <c r="H15" s="29">
        <v>5874.9</v>
      </c>
      <c r="J15" s="47"/>
    </row>
    <row r="16" spans="1:10" ht="15" customHeight="1" x14ac:dyDescent="0.25">
      <c r="A16" s="75" t="s">
        <v>36</v>
      </c>
      <c r="B16" s="76"/>
      <c r="C16" s="76"/>
      <c r="D16" s="76"/>
      <c r="E16" s="76"/>
      <c r="F16" s="77"/>
      <c r="G16" s="28"/>
      <c r="H16" s="30">
        <f>H12</f>
        <v>10201.800000000001</v>
      </c>
      <c r="J16" s="47"/>
    </row>
    <row r="17" spans="1:10" ht="18.75" customHeight="1" x14ac:dyDescent="0.25">
      <c r="A17" s="78" t="s">
        <v>18</v>
      </c>
      <c r="B17" s="79"/>
      <c r="C17" s="79"/>
      <c r="D17" s="79"/>
      <c r="E17" s="79"/>
      <c r="F17" s="80"/>
      <c r="G17" s="31"/>
      <c r="H17" s="29">
        <v>893</v>
      </c>
      <c r="J17" s="47"/>
    </row>
    <row r="18" spans="1:10" ht="15" customHeight="1" x14ac:dyDescent="0.25">
      <c r="A18" s="75" t="s">
        <v>9</v>
      </c>
      <c r="B18" s="76"/>
      <c r="C18" s="76"/>
      <c r="D18" s="76"/>
      <c r="E18" s="76"/>
      <c r="F18" s="77"/>
      <c r="G18" s="28"/>
      <c r="H18" s="30">
        <f>H16-H17</f>
        <v>9308.8000000000011</v>
      </c>
      <c r="J18" s="47"/>
    </row>
    <row r="19" spans="1:10" ht="15" customHeight="1" x14ac:dyDescent="0.25">
      <c r="A19" s="75" t="s">
        <v>11</v>
      </c>
      <c r="B19" s="76"/>
      <c r="C19" s="76"/>
      <c r="D19" s="76"/>
      <c r="E19" s="76"/>
      <c r="F19" s="77"/>
      <c r="G19" s="28"/>
      <c r="H19" s="32">
        <f>H18*4.99</f>
        <v>46450.912000000004</v>
      </c>
      <c r="J19" s="47"/>
    </row>
    <row r="20" spans="1:10" ht="36" customHeight="1" x14ac:dyDescent="0.25">
      <c r="A20" s="81" t="s">
        <v>12</v>
      </c>
      <c r="B20" s="82"/>
      <c r="C20" s="82"/>
      <c r="D20" s="82"/>
      <c r="E20" s="82"/>
      <c r="F20" s="83"/>
      <c r="G20" s="33"/>
      <c r="H20" s="34">
        <f>H19/H15</f>
        <v>7.9066727944305448</v>
      </c>
      <c r="J20" s="47"/>
    </row>
    <row r="23" spans="1:10" ht="29.25" customHeight="1" x14ac:dyDescent="0.35">
      <c r="A23" s="84" t="s">
        <v>19</v>
      </c>
      <c r="B23" s="84"/>
      <c r="C23" s="6"/>
      <c r="D23" s="6"/>
      <c r="E23" s="6"/>
      <c r="F23" s="6"/>
      <c r="G23" s="6"/>
      <c r="H23" s="6"/>
    </row>
    <row r="24" spans="1:10" s="1" customFormat="1" x14ac:dyDescent="0.25">
      <c r="A24" s="2" t="s">
        <v>39</v>
      </c>
    </row>
    <row r="25" spans="1:10" x14ac:dyDescent="0.25">
      <c r="A25" s="45"/>
    </row>
    <row r="26" spans="1:10" ht="25.5" x14ac:dyDescent="0.25">
      <c r="A26" s="50" t="s">
        <v>4</v>
      </c>
      <c r="B26" s="85" t="s">
        <v>17</v>
      </c>
      <c r="C26" s="86"/>
      <c r="D26" s="86"/>
      <c r="E26" s="87"/>
      <c r="F26" s="39" t="s">
        <v>0</v>
      </c>
      <c r="G26" s="50" t="s">
        <v>0</v>
      </c>
      <c r="H26" s="40" t="s">
        <v>0</v>
      </c>
    </row>
    <row r="27" spans="1:10" ht="56.25" x14ac:dyDescent="0.25">
      <c r="A27" s="48" t="s">
        <v>5</v>
      </c>
      <c r="B27" s="88" t="s">
        <v>1</v>
      </c>
      <c r="C27" s="88"/>
      <c r="D27" s="88" t="s">
        <v>2</v>
      </c>
      <c r="E27" s="88"/>
      <c r="F27" s="41" t="s">
        <v>13</v>
      </c>
      <c r="G27" s="41" t="s">
        <v>3</v>
      </c>
      <c r="H27" s="41" t="s">
        <v>37</v>
      </c>
    </row>
    <row r="28" spans="1:10" ht="30" customHeight="1" x14ac:dyDescent="0.25">
      <c r="A28" s="21" t="s">
        <v>20</v>
      </c>
      <c r="B28" s="59">
        <v>45961</v>
      </c>
      <c r="C28" s="60">
        <v>276.10000000000002</v>
      </c>
      <c r="D28" s="59" t="s">
        <v>40</v>
      </c>
      <c r="E28" s="60">
        <v>320.23</v>
      </c>
      <c r="F28" s="61">
        <f>E28-C28</f>
        <v>44.129999999999995</v>
      </c>
      <c r="G28" s="62">
        <v>40</v>
      </c>
      <c r="H28" s="63">
        <f>F28*G28</f>
        <v>1765.1999999999998</v>
      </c>
    </row>
    <row r="29" spans="1:10" ht="30" customHeight="1" x14ac:dyDescent="0.25">
      <c r="A29" s="21" t="s">
        <v>21</v>
      </c>
      <c r="B29" s="59">
        <v>45961</v>
      </c>
      <c r="C29" s="60">
        <v>312.85000000000002</v>
      </c>
      <c r="D29" s="59" t="s">
        <v>40</v>
      </c>
      <c r="E29" s="60">
        <v>426.43</v>
      </c>
      <c r="F29" s="61">
        <f>E29-C29</f>
        <v>113.57999999999998</v>
      </c>
      <c r="G29" s="62">
        <v>40</v>
      </c>
      <c r="H29" s="63">
        <f>F29*G29</f>
        <v>4543.1999999999989</v>
      </c>
    </row>
    <row r="30" spans="1:10" ht="15.75" customHeight="1" x14ac:dyDescent="0.25">
      <c r="A30" s="23" t="s">
        <v>32</v>
      </c>
      <c r="B30" s="35"/>
      <c r="C30" s="36"/>
      <c r="D30" s="35"/>
      <c r="E30" s="36"/>
      <c r="F30" s="37"/>
      <c r="G30" s="44"/>
      <c r="H30" s="38"/>
    </row>
    <row r="31" spans="1:10" ht="36.75" customHeight="1" x14ac:dyDescent="0.25">
      <c r="A31" s="64" t="s">
        <v>33</v>
      </c>
      <c r="B31" s="59">
        <v>45961</v>
      </c>
      <c r="C31" s="60">
        <v>947</v>
      </c>
      <c r="D31" s="59" t="s">
        <v>40</v>
      </c>
      <c r="E31" s="60">
        <v>1278</v>
      </c>
      <c r="F31" s="61">
        <f t="shared" ref="F31:F33" si="0">E31-C31</f>
        <v>331</v>
      </c>
      <c r="G31" s="62">
        <v>1</v>
      </c>
      <c r="H31" s="65">
        <f t="shared" ref="H31:H33" si="1">F31*G31</f>
        <v>331</v>
      </c>
    </row>
    <row r="32" spans="1:10" ht="36.75" customHeight="1" x14ac:dyDescent="0.25">
      <c r="A32" s="64" t="s">
        <v>34</v>
      </c>
      <c r="B32" s="59">
        <v>45961</v>
      </c>
      <c r="C32" s="60">
        <v>453</v>
      </c>
      <c r="D32" s="59" t="s">
        <v>40</v>
      </c>
      <c r="E32" s="60">
        <v>564</v>
      </c>
      <c r="F32" s="61">
        <f t="shared" si="0"/>
        <v>111</v>
      </c>
      <c r="G32" s="62">
        <v>1</v>
      </c>
      <c r="H32" s="65">
        <f t="shared" si="1"/>
        <v>111</v>
      </c>
    </row>
    <row r="33" spans="1:8" ht="36.75" customHeight="1" x14ac:dyDescent="0.25">
      <c r="A33" s="64" t="s">
        <v>35</v>
      </c>
      <c r="B33" s="59">
        <v>45961</v>
      </c>
      <c r="C33" s="60">
        <v>626</v>
      </c>
      <c r="D33" s="59" t="s">
        <v>40</v>
      </c>
      <c r="E33" s="60">
        <v>752</v>
      </c>
      <c r="F33" s="61">
        <f t="shared" si="0"/>
        <v>126</v>
      </c>
      <c r="G33" s="62">
        <v>1</v>
      </c>
      <c r="H33" s="65">
        <f t="shared" si="1"/>
        <v>126</v>
      </c>
    </row>
    <row r="34" spans="1:8" ht="28.5" customHeight="1" x14ac:dyDescent="0.25">
      <c r="A34" s="66" t="s">
        <v>38</v>
      </c>
      <c r="B34" s="67"/>
      <c r="C34" s="68"/>
      <c r="D34" s="67"/>
      <c r="E34" s="68"/>
      <c r="F34" s="69"/>
      <c r="G34" s="70"/>
      <c r="H34" s="71">
        <f>-(H9+H10+H11)</f>
        <v>-1236</v>
      </c>
    </row>
    <row r="35" spans="1:8" ht="24" customHeight="1" x14ac:dyDescent="0.25">
      <c r="A35" s="72" t="s">
        <v>7</v>
      </c>
      <c r="B35" s="73"/>
      <c r="C35" s="73"/>
      <c r="D35" s="73"/>
      <c r="E35" s="73"/>
      <c r="F35" s="73"/>
      <c r="G35" s="73"/>
      <c r="H35" s="63">
        <f>H28+H29+H34</f>
        <v>5072.3999999999987</v>
      </c>
    </row>
    <row r="36" spans="1:8" x14ac:dyDescent="0.25">
      <c r="A36" s="49" t="s">
        <v>0</v>
      </c>
      <c r="B36" s="89"/>
      <c r="C36" s="89"/>
      <c r="D36" s="89"/>
      <c r="E36" s="89"/>
      <c r="F36" s="89"/>
      <c r="G36" s="89"/>
      <c r="H36" s="89"/>
    </row>
    <row r="37" spans="1:8" x14ac:dyDescent="0.25">
      <c r="A37" s="24" t="s">
        <v>10</v>
      </c>
      <c r="B37" s="25"/>
      <c r="C37" s="25"/>
      <c r="D37" s="25"/>
      <c r="E37" s="25"/>
      <c r="F37" s="26"/>
      <c r="G37" s="27"/>
      <c r="H37" s="47" t="s">
        <v>0</v>
      </c>
    </row>
    <row r="38" spans="1:8" x14ac:dyDescent="0.25">
      <c r="A38" s="75" t="s">
        <v>8</v>
      </c>
      <c r="B38" s="76"/>
      <c r="C38" s="76"/>
      <c r="D38" s="76"/>
      <c r="E38" s="76"/>
      <c r="F38" s="77"/>
      <c r="G38" s="28"/>
      <c r="H38" s="29">
        <v>2690.7</v>
      </c>
    </row>
    <row r="39" spans="1:8" x14ac:dyDescent="0.25">
      <c r="A39" s="75" t="s">
        <v>36</v>
      </c>
      <c r="B39" s="76"/>
      <c r="C39" s="76"/>
      <c r="D39" s="76"/>
      <c r="E39" s="76"/>
      <c r="F39" s="77"/>
      <c r="G39" s="28"/>
      <c r="H39" s="30">
        <f>H35</f>
        <v>5072.3999999999987</v>
      </c>
    </row>
    <row r="40" spans="1:8" x14ac:dyDescent="0.25">
      <c r="A40" s="78" t="s">
        <v>18</v>
      </c>
      <c r="B40" s="79"/>
      <c r="C40" s="79"/>
      <c r="D40" s="79"/>
      <c r="E40" s="79"/>
      <c r="F40" s="80"/>
      <c r="G40" s="31"/>
      <c r="H40" s="29">
        <v>220</v>
      </c>
    </row>
    <row r="41" spans="1:8" x14ac:dyDescent="0.25">
      <c r="A41" s="75" t="s">
        <v>9</v>
      </c>
      <c r="B41" s="76"/>
      <c r="C41" s="76"/>
      <c r="D41" s="76"/>
      <c r="E41" s="76"/>
      <c r="F41" s="77"/>
      <c r="G41" s="28"/>
      <c r="H41" s="30">
        <f>H39-H40</f>
        <v>4852.3999999999987</v>
      </c>
    </row>
    <row r="42" spans="1:8" x14ac:dyDescent="0.25">
      <c r="A42" s="75" t="s">
        <v>11</v>
      </c>
      <c r="B42" s="76"/>
      <c r="C42" s="76"/>
      <c r="D42" s="76"/>
      <c r="E42" s="76"/>
      <c r="F42" s="77"/>
      <c r="G42" s="28"/>
      <c r="H42" s="32">
        <f>H41*4.99</f>
        <v>24213.475999999995</v>
      </c>
    </row>
    <row r="43" spans="1:8" ht="39.75" customHeight="1" x14ac:dyDescent="0.25">
      <c r="A43" s="81" t="s">
        <v>12</v>
      </c>
      <c r="B43" s="82"/>
      <c r="C43" s="82"/>
      <c r="D43" s="82"/>
      <c r="E43" s="82"/>
      <c r="F43" s="83"/>
      <c r="G43" s="33"/>
      <c r="H43" s="34">
        <f>H42/H38</f>
        <v>8.9989504589883662</v>
      </c>
    </row>
    <row r="45" spans="1:8" s="53" customFormat="1" x14ac:dyDescent="0.25"/>
    <row r="46" spans="1:8" s="53" customFormat="1" x14ac:dyDescent="0.25"/>
    <row r="47" spans="1:8" s="74" customFormat="1" ht="18.75" hidden="1" x14ac:dyDescent="0.3">
      <c r="A47" s="74" t="s">
        <v>41</v>
      </c>
    </row>
    <row r="48" spans="1:8" s="53" customFormat="1" hidden="1" x14ac:dyDescent="0.25"/>
    <row r="49" spans="1:8" ht="56.25" hidden="1" x14ac:dyDescent="0.25">
      <c r="A49" s="51" t="s">
        <v>5</v>
      </c>
      <c r="B49" s="88" t="s">
        <v>1</v>
      </c>
      <c r="C49" s="88"/>
      <c r="D49" s="88" t="s">
        <v>2</v>
      </c>
      <c r="E49" s="88"/>
      <c r="F49" s="41" t="s">
        <v>13</v>
      </c>
      <c r="G49" s="41" t="s">
        <v>3</v>
      </c>
      <c r="H49" s="41" t="s">
        <v>37</v>
      </c>
    </row>
    <row r="50" spans="1:8" ht="25.5" hidden="1" x14ac:dyDescent="0.25">
      <c r="A50" s="64" t="s">
        <v>29</v>
      </c>
      <c r="B50" s="59">
        <v>45961</v>
      </c>
      <c r="C50" s="60">
        <v>3015</v>
      </c>
      <c r="D50" s="59" t="s">
        <v>40</v>
      </c>
      <c r="E50" s="60">
        <v>4068</v>
      </c>
      <c r="F50" s="61">
        <f t="shared" ref="F50:F52" si="2">E50-C50</f>
        <v>1053</v>
      </c>
      <c r="G50" s="62">
        <v>1</v>
      </c>
      <c r="H50" s="65">
        <f t="shared" ref="H50:H52" si="3">F50*G50</f>
        <v>1053</v>
      </c>
    </row>
    <row r="51" spans="1:8" ht="25.5" hidden="1" x14ac:dyDescent="0.25">
      <c r="A51" s="64" t="s">
        <v>30</v>
      </c>
      <c r="B51" s="59">
        <v>45961</v>
      </c>
      <c r="C51" s="60">
        <v>1443</v>
      </c>
      <c r="D51" s="59" t="s">
        <v>40</v>
      </c>
      <c r="E51" s="60">
        <v>1794</v>
      </c>
      <c r="F51" s="61">
        <f t="shared" si="2"/>
        <v>351</v>
      </c>
      <c r="G51" s="62">
        <v>1</v>
      </c>
      <c r="H51" s="65">
        <f t="shared" si="3"/>
        <v>351</v>
      </c>
    </row>
    <row r="52" spans="1:8" ht="25.5" hidden="1" x14ac:dyDescent="0.25">
      <c r="A52" s="64" t="s">
        <v>31</v>
      </c>
      <c r="B52" s="59">
        <v>45961</v>
      </c>
      <c r="C52" s="60">
        <v>1993</v>
      </c>
      <c r="D52" s="59" t="s">
        <v>40</v>
      </c>
      <c r="E52" s="60">
        <v>2393</v>
      </c>
      <c r="F52" s="61">
        <f t="shared" si="2"/>
        <v>400</v>
      </c>
      <c r="G52" s="62">
        <v>1</v>
      </c>
      <c r="H52" s="65">
        <f t="shared" si="3"/>
        <v>400</v>
      </c>
    </row>
    <row r="53" spans="1:8" hidden="1" x14ac:dyDescent="0.25"/>
    <row r="56" spans="1:8" s="52" customFormat="1" x14ac:dyDescent="0.25"/>
    <row r="57" spans="1:8" s="52" customFormat="1" x14ac:dyDescent="0.25"/>
    <row r="58" spans="1:8" ht="30" customHeight="1" x14ac:dyDescent="0.25"/>
    <row r="59" spans="1:8" s="52" customFormat="1" ht="30" customHeight="1" x14ac:dyDescent="0.25"/>
    <row r="60" spans="1:8" s="52" customFormat="1" x14ac:dyDescent="0.25"/>
  </sheetData>
  <mergeCells count="32">
    <mergeCell ref="B49:C49"/>
    <mergeCell ref="D49:E49"/>
    <mergeCell ref="A1:E1"/>
    <mergeCell ref="F1:H1"/>
    <mergeCell ref="I1:J1"/>
    <mergeCell ref="A2:B2"/>
    <mergeCell ref="B5:E5"/>
    <mergeCell ref="I5:J5"/>
    <mergeCell ref="A20:F20"/>
    <mergeCell ref="B6:C6"/>
    <mergeCell ref="D6:E6"/>
    <mergeCell ref="I12:J12"/>
    <mergeCell ref="B13:E13"/>
    <mergeCell ref="F13:H13"/>
    <mergeCell ref="I13:J13"/>
    <mergeCell ref="A15:F15"/>
    <mergeCell ref="A16:F16"/>
    <mergeCell ref="A17:F17"/>
    <mergeCell ref="A18:F18"/>
    <mergeCell ref="A19:F19"/>
    <mergeCell ref="A43:F43"/>
    <mergeCell ref="A23:B23"/>
    <mergeCell ref="B26:E26"/>
    <mergeCell ref="B27:C27"/>
    <mergeCell ref="D27:E27"/>
    <mergeCell ref="B36:E36"/>
    <mergeCell ref="F36:H36"/>
    <mergeCell ref="A38:F38"/>
    <mergeCell ref="A39:F39"/>
    <mergeCell ref="A40:F40"/>
    <mergeCell ref="A41:F41"/>
    <mergeCell ref="A42:F42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opLeftCell="A7" workbookViewId="0">
      <selection activeCell="A2" sqref="A2:F31"/>
    </sheetView>
  </sheetViews>
  <sheetFormatPr defaultRowHeight="15" x14ac:dyDescent="0.25"/>
  <cols>
    <col min="1" max="1" width="17" style="4" customWidth="1"/>
    <col min="2" max="2" width="10.5703125" style="4" customWidth="1"/>
    <col min="3" max="3" width="9.42578125" style="4" customWidth="1"/>
    <col min="4" max="4" width="10.140625" style="4" customWidth="1"/>
    <col min="5" max="5" width="10.42578125" style="4" customWidth="1"/>
    <col min="6" max="6" width="12.42578125" style="4" customWidth="1"/>
    <col min="7" max="7" width="16.140625" style="4" customWidth="1"/>
    <col min="8" max="8" width="18.42578125" style="4" customWidth="1"/>
    <col min="9" max="9" width="0" style="4" hidden="1" customWidth="1"/>
    <col min="10" max="16384" width="9.140625" style="4"/>
  </cols>
  <sheetData>
    <row r="1" spans="1:8" ht="17.100000000000001" customHeight="1" x14ac:dyDescent="0.25">
      <c r="A1" s="90" t="s">
        <v>0</v>
      </c>
      <c r="B1" s="91"/>
      <c r="C1" s="91"/>
      <c r="D1" s="91"/>
      <c r="E1" s="91"/>
      <c r="G1" s="91"/>
      <c r="H1" s="91"/>
    </row>
    <row r="2" spans="1:8" s="6" customFormat="1" ht="28.5" customHeight="1" x14ac:dyDescent="0.35">
      <c r="A2" s="84" t="s">
        <v>15</v>
      </c>
      <c r="B2" s="84"/>
    </row>
    <row r="3" spans="1:8" s="1" customFormat="1" x14ac:dyDescent="0.25">
      <c r="A3" s="2" t="s">
        <v>42</v>
      </c>
    </row>
    <row r="4" spans="1:8" ht="17.100000000000001" customHeight="1" x14ac:dyDescent="0.25">
      <c r="A4" s="5"/>
    </row>
    <row r="5" spans="1:8" ht="39.75" customHeight="1" x14ac:dyDescent="0.25">
      <c r="A5" s="19" t="s">
        <v>4</v>
      </c>
      <c r="B5" s="94" t="s">
        <v>17</v>
      </c>
      <c r="C5" s="94"/>
      <c r="D5" s="94"/>
      <c r="E5" s="94"/>
      <c r="F5" s="8" t="s">
        <v>0</v>
      </c>
      <c r="G5" s="91"/>
      <c r="H5" s="91"/>
    </row>
    <row r="6" spans="1:8" ht="55.5" customHeight="1" x14ac:dyDescent="0.25">
      <c r="A6" s="7" t="s">
        <v>5</v>
      </c>
      <c r="B6" s="94" t="s">
        <v>1</v>
      </c>
      <c r="C6" s="94"/>
      <c r="D6" s="94" t="s">
        <v>2</v>
      </c>
      <c r="E6" s="94"/>
      <c r="F6" s="8" t="s">
        <v>24</v>
      </c>
    </row>
    <row r="7" spans="1:8" x14ac:dyDescent="0.25">
      <c r="A7" s="21" t="s">
        <v>22</v>
      </c>
      <c r="B7" s="10">
        <v>45961</v>
      </c>
      <c r="C7" s="11">
        <v>334</v>
      </c>
      <c r="D7" s="10">
        <v>45991</v>
      </c>
      <c r="E7" s="11">
        <v>353</v>
      </c>
      <c r="F7" s="20">
        <f>E7-C7</f>
        <v>19</v>
      </c>
    </row>
    <row r="8" spans="1:8" x14ac:dyDescent="0.25">
      <c r="A8" s="18" t="s">
        <v>0</v>
      </c>
      <c r="B8" s="89"/>
      <c r="C8" s="89"/>
      <c r="D8" s="89"/>
      <c r="E8" s="89"/>
      <c r="F8" s="18"/>
      <c r="G8" s="93"/>
      <c r="H8" s="93"/>
    </row>
    <row r="9" spans="1:8" ht="15" customHeight="1" x14ac:dyDescent="0.25">
      <c r="A9" s="12" t="s">
        <v>10</v>
      </c>
      <c r="B9" s="13"/>
      <c r="C9" s="13"/>
      <c r="D9" s="13"/>
      <c r="E9" s="13"/>
      <c r="F9" s="3" t="s">
        <v>0</v>
      </c>
    </row>
    <row r="10" spans="1:8" ht="15" customHeight="1" x14ac:dyDescent="0.25">
      <c r="A10" s="95" t="s">
        <v>8</v>
      </c>
      <c r="B10" s="96"/>
      <c r="C10" s="96"/>
      <c r="D10" s="96"/>
      <c r="E10" s="97"/>
      <c r="F10" s="15">
        <v>5874.9</v>
      </c>
      <c r="H10" s="3"/>
    </row>
    <row r="11" spans="1:8" ht="15" customHeight="1" x14ac:dyDescent="0.25">
      <c r="A11" s="101" t="s">
        <v>23</v>
      </c>
      <c r="B11" s="96"/>
      <c r="C11" s="96"/>
      <c r="D11" s="96"/>
      <c r="E11" s="97"/>
      <c r="F11" s="16">
        <f>F7</f>
        <v>19</v>
      </c>
      <c r="H11" s="3"/>
    </row>
    <row r="12" spans="1:8" ht="18.75" customHeight="1" x14ac:dyDescent="0.25">
      <c r="A12" s="101" t="s">
        <v>25</v>
      </c>
      <c r="B12" s="96"/>
      <c r="C12" s="96"/>
      <c r="D12" s="96"/>
      <c r="E12" s="97"/>
      <c r="F12" s="15">
        <v>7</v>
      </c>
      <c r="H12" s="3"/>
    </row>
    <row r="13" spans="1:8" ht="15" customHeight="1" x14ac:dyDescent="0.25">
      <c r="A13" s="95" t="s">
        <v>26</v>
      </c>
      <c r="B13" s="96"/>
      <c r="C13" s="96"/>
      <c r="D13" s="96"/>
      <c r="E13" s="97"/>
      <c r="F13" s="16">
        <f>F11-F12</f>
        <v>12</v>
      </c>
      <c r="H13" s="3"/>
    </row>
    <row r="14" spans="1:8" ht="15" customHeight="1" x14ac:dyDescent="0.25">
      <c r="A14" s="95" t="s">
        <v>27</v>
      </c>
      <c r="B14" s="96"/>
      <c r="C14" s="96"/>
      <c r="D14" s="96"/>
      <c r="E14" s="97"/>
      <c r="F14" s="17">
        <f>F13*37.64</f>
        <v>451.68</v>
      </c>
      <c r="H14" s="3"/>
    </row>
    <row r="15" spans="1:8" ht="29.25" customHeight="1" x14ac:dyDescent="0.25">
      <c r="A15" s="98" t="s">
        <v>12</v>
      </c>
      <c r="B15" s="99"/>
      <c r="C15" s="99"/>
      <c r="D15" s="99"/>
      <c r="E15" s="100"/>
      <c r="F15" s="14">
        <f>F14/F10</f>
        <v>7.6883010774651483E-2</v>
      </c>
      <c r="H15" s="3"/>
    </row>
    <row r="18" spans="1:6" ht="29.25" customHeight="1" x14ac:dyDescent="0.35">
      <c r="A18" s="84" t="s">
        <v>19</v>
      </c>
      <c r="B18" s="84"/>
      <c r="C18" s="6"/>
      <c r="D18" s="6"/>
      <c r="E18" s="6"/>
      <c r="F18" s="6"/>
    </row>
    <row r="19" spans="1:6" s="1" customFormat="1" x14ac:dyDescent="0.25">
      <c r="A19" s="2" t="s">
        <v>42</v>
      </c>
    </row>
    <row r="20" spans="1:6" x14ac:dyDescent="0.25">
      <c r="A20" s="5"/>
    </row>
    <row r="21" spans="1:6" ht="33.75" x14ac:dyDescent="0.25">
      <c r="A21" s="19" t="s">
        <v>4</v>
      </c>
      <c r="B21" s="94" t="s">
        <v>17</v>
      </c>
      <c r="C21" s="94"/>
      <c r="D21" s="94"/>
      <c r="E21" s="94"/>
      <c r="F21" s="8" t="s">
        <v>0</v>
      </c>
    </row>
    <row r="22" spans="1:6" ht="35.25" customHeight="1" x14ac:dyDescent="0.25">
      <c r="A22" s="7" t="s">
        <v>5</v>
      </c>
      <c r="B22" s="94" t="s">
        <v>1</v>
      </c>
      <c r="C22" s="94"/>
      <c r="D22" s="94" t="s">
        <v>2</v>
      </c>
      <c r="E22" s="94"/>
      <c r="F22" s="8" t="s">
        <v>6</v>
      </c>
    </row>
    <row r="23" spans="1:6" x14ac:dyDescent="0.25">
      <c r="A23" s="21" t="s">
        <v>28</v>
      </c>
      <c r="B23" s="10">
        <v>45961</v>
      </c>
      <c r="C23" s="11">
        <v>327</v>
      </c>
      <c r="D23" s="10">
        <v>45991</v>
      </c>
      <c r="E23" s="11">
        <v>335</v>
      </c>
      <c r="F23" s="20">
        <f>E23-C23</f>
        <v>8</v>
      </c>
    </row>
    <row r="24" spans="1:6" x14ac:dyDescent="0.25">
      <c r="A24" s="18" t="s">
        <v>0</v>
      </c>
      <c r="B24" s="89"/>
      <c r="C24" s="89"/>
      <c r="D24" s="89"/>
      <c r="E24" s="89"/>
      <c r="F24" s="18"/>
    </row>
    <row r="25" spans="1:6" ht="15" customHeight="1" x14ac:dyDescent="0.25">
      <c r="A25" s="12" t="s">
        <v>10</v>
      </c>
      <c r="B25" s="13"/>
      <c r="C25" s="13"/>
      <c r="D25" s="13"/>
      <c r="E25" s="13"/>
      <c r="F25" s="3" t="s">
        <v>0</v>
      </c>
    </row>
    <row r="26" spans="1:6" ht="15" customHeight="1" x14ac:dyDescent="0.25">
      <c r="A26" s="95" t="s">
        <v>8</v>
      </c>
      <c r="B26" s="96"/>
      <c r="C26" s="96"/>
      <c r="D26" s="96"/>
      <c r="E26" s="97"/>
      <c r="F26" s="15">
        <v>2690.7</v>
      </c>
    </row>
    <row r="27" spans="1:6" ht="15" customHeight="1" x14ac:dyDescent="0.25">
      <c r="A27" s="101" t="s">
        <v>23</v>
      </c>
      <c r="B27" s="96"/>
      <c r="C27" s="96"/>
      <c r="D27" s="96"/>
      <c r="E27" s="97"/>
      <c r="F27" s="16">
        <f>F23</f>
        <v>8</v>
      </c>
    </row>
    <row r="28" spans="1:6" ht="15" customHeight="1" x14ac:dyDescent="0.25">
      <c r="A28" s="101" t="s">
        <v>25</v>
      </c>
      <c r="B28" s="96"/>
      <c r="C28" s="96"/>
      <c r="D28" s="96"/>
      <c r="E28" s="97"/>
      <c r="F28" s="15">
        <v>1</v>
      </c>
    </row>
    <row r="29" spans="1:6" ht="15" customHeight="1" x14ac:dyDescent="0.25">
      <c r="A29" s="95" t="s">
        <v>26</v>
      </c>
      <c r="B29" s="96"/>
      <c r="C29" s="96"/>
      <c r="D29" s="96"/>
      <c r="E29" s="97"/>
      <c r="F29" s="16">
        <f>F27-F28</f>
        <v>7</v>
      </c>
    </row>
    <row r="30" spans="1:6" ht="15" customHeight="1" x14ac:dyDescent="0.25">
      <c r="A30" s="95" t="s">
        <v>27</v>
      </c>
      <c r="B30" s="96"/>
      <c r="C30" s="96"/>
      <c r="D30" s="96"/>
      <c r="E30" s="97"/>
      <c r="F30" s="17">
        <f>F29*37.64</f>
        <v>263.48</v>
      </c>
    </row>
    <row r="31" spans="1:6" ht="27" customHeight="1" x14ac:dyDescent="0.25">
      <c r="A31" s="98" t="s">
        <v>12</v>
      </c>
      <c r="B31" s="99"/>
      <c r="C31" s="99"/>
      <c r="D31" s="99"/>
      <c r="E31" s="100"/>
      <c r="F31" s="14">
        <f>F30/F26</f>
        <v>9.7922473705727153E-2</v>
      </c>
    </row>
  </sheetData>
  <mergeCells count="26">
    <mergeCell ref="A30:E30"/>
    <mergeCell ref="A31:E31"/>
    <mergeCell ref="A10:E10"/>
    <mergeCell ref="A11:E11"/>
    <mergeCell ref="A12:E12"/>
    <mergeCell ref="A13:E13"/>
    <mergeCell ref="A14:E14"/>
    <mergeCell ref="A15:E15"/>
    <mergeCell ref="A18:B18"/>
    <mergeCell ref="B21:E21"/>
    <mergeCell ref="B22:C22"/>
    <mergeCell ref="D22:E22"/>
    <mergeCell ref="B24:E24"/>
    <mergeCell ref="A26:E26"/>
    <mergeCell ref="A27:E27"/>
    <mergeCell ref="A28:E28"/>
    <mergeCell ref="A29:E29"/>
    <mergeCell ref="B6:C6"/>
    <mergeCell ref="D6:E6"/>
    <mergeCell ref="B8:E8"/>
    <mergeCell ref="G8:H8"/>
    <mergeCell ref="A1:E1"/>
    <mergeCell ref="G1:H1"/>
    <mergeCell ref="A2:B2"/>
    <mergeCell ref="B5:E5"/>
    <mergeCell ref="G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912B-9C2F-4185-8AD2-E2FB2068FCA1}">
  <dimension ref="A1:G31"/>
  <sheetViews>
    <sheetView topLeftCell="A6" workbookViewId="0">
      <selection activeCell="A2" sqref="A2:F31"/>
    </sheetView>
  </sheetViews>
  <sheetFormatPr defaultRowHeight="15" x14ac:dyDescent="0.25"/>
  <cols>
    <col min="1" max="1" width="17" style="55" customWidth="1"/>
    <col min="2" max="2" width="10.5703125" style="55" customWidth="1"/>
    <col min="3" max="3" width="9.42578125" style="55" customWidth="1"/>
    <col min="4" max="4" width="10.140625" style="55" customWidth="1"/>
    <col min="5" max="5" width="10.42578125" style="55" customWidth="1"/>
    <col min="6" max="6" width="19.7109375" style="55" customWidth="1"/>
    <col min="7" max="7" width="18.42578125" style="55" customWidth="1"/>
    <col min="8" max="8" width="0" style="55" hidden="1" customWidth="1"/>
    <col min="9" max="16384" width="9.140625" style="55"/>
  </cols>
  <sheetData>
    <row r="1" spans="1:7" ht="17.100000000000001" customHeight="1" x14ac:dyDescent="0.25">
      <c r="A1" s="90" t="s">
        <v>0</v>
      </c>
      <c r="B1" s="91"/>
      <c r="C1" s="91"/>
      <c r="D1" s="91"/>
      <c r="E1" s="91"/>
    </row>
    <row r="2" spans="1:7" s="6" customFormat="1" ht="28.5" customHeight="1" x14ac:dyDescent="0.35">
      <c r="A2" s="84" t="s">
        <v>15</v>
      </c>
      <c r="B2" s="84"/>
    </row>
    <row r="3" spans="1:7" s="1" customFormat="1" x14ac:dyDescent="0.25">
      <c r="A3" s="2" t="s">
        <v>44</v>
      </c>
    </row>
    <row r="4" spans="1:7" ht="17.100000000000001" customHeight="1" x14ac:dyDescent="0.25">
      <c r="A4" s="54"/>
    </row>
    <row r="5" spans="1:7" ht="39.75" customHeight="1" x14ac:dyDescent="0.25">
      <c r="A5" s="58" t="s">
        <v>4</v>
      </c>
      <c r="B5" s="94" t="s">
        <v>17</v>
      </c>
      <c r="C5" s="94"/>
      <c r="D5" s="94"/>
      <c r="E5" s="94"/>
      <c r="F5" s="8" t="s">
        <v>0</v>
      </c>
    </row>
    <row r="6" spans="1:7" ht="55.5" customHeight="1" x14ac:dyDescent="0.25">
      <c r="A6" s="58" t="s">
        <v>5</v>
      </c>
      <c r="B6" s="94" t="s">
        <v>46</v>
      </c>
      <c r="C6" s="94"/>
      <c r="D6" s="94" t="s">
        <v>47</v>
      </c>
      <c r="E6" s="94"/>
      <c r="F6" s="58" t="s">
        <v>48</v>
      </c>
    </row>
    <row r="7" spans="1:7" ht="22.5" x14ac:dyDescent="0.25">
      <c r="A7" s="21" t="s">
        <v>43</v>
      </c>
      <c r="B7" s="10" t="s">
        <v>45</v>
      </c>
      <c r="C7" s="11">
        <v>70.69</v>
      </c>
      <c r="D7" s="10" t="s">
        <v>45</v>
      </c>
      <c r="E7" s="11">
        <v>66.73</v>
      </c>
      <c r="F7" s="102">
        <f>C7-E7</f>
        <v>3.9599999999999937</v>
      </c>
    </row>
    <row r="8" spans="1:7" x14ac:dyDescent="0.25">
      <c r="A8" s="56" t="s">
        <v>0</v>
      </c>
      <c r="B8" s="89"/>
      <c r="C8" s="89"/>
      <c r="D8" s="89"/>
      <c r="E8" s="89"/>
      <c r="F8" s="56"/>
      <c r="G8" s="57"/>
    </row>
    <row r="9" spans="1:7" ht="15" customHeight="1" x14ac:dyDescent="0.25">
      <c r="A9" s="12" t="s">
        <v>10</v>
      </c>
      <c r="B9" s="13"/>
      <c r="C9" s="13"/>
      <c r="D9" s="13"/>
      <c r="E9" s="13"/>
      <c r="F9" s="57" t="s">
        <v>0</v>
      </c>
    </row>
    <row r="10" spans="1:7" ht="15" customHeight="1" x14ac:dyDescent="0.25">
      <c r="A10" s="95" t="s">
        <v>8</v>
      </c>
      <c r="B10" s="96"/>
      <c r="C10" s="96"/>
      <c r="D10" s="96"/>
      <c r="E10" s="97"/>
      <c r="F10" s="15">
        <v>5874.9</v>
      </c>
      <c r="G10" s="57"/>
    </row>
    <row r="11" spans="1:7" ht="15" customHeight="1" x14ac:dyDescent="0.25">
      <c r="A11" s="101" t="s">
        <v>49</v>
      </c>
      <c r="B11" s="96"/>
      <c r="C11" s="96"/>
      <c r="D11" s="96"/>
      <c r="E11" s="97"/>
      <c r="F11" s="103">
        <f>C7</f>
        <v>70.69</v>
      </c>
      <c r="G11" s="57"/>
    </row>
    <row r="12" spans="1:7" ht="18.75" customHeight="1" x14ac:dyDescent="0.25">
      <c r="A12" s="101" t="s">
        <v>50</v>
      </c>
      <c r="B12" s="96"/>
      <c r="C12" s="96"/>
      <c r="D12" s="96"/>
      <c r="E12" s="97"/>
      <c r="F12" s="104">
        <f>E7</f>
        <v>66.73</v>
      </c>
      <c r="G12" s="57"/>
    </row>
    <row r="13" spans="1:7" ht="15" customHeight="1" x14ac:dyDescent="0.25">
      <c r="A13" s="95" t="s">
        <v>51</v>
      </c>
      <c r="B13" s="96"/>
      <c r="C13" s="96"/>
      <c r="D13" s="96"/>
      <c r="E13" s="97"/>
      <c r="F13" s="103">
        <f>F11-F12</f>
        <v>3.9599999999999937</v>
      </c>
      <c r="G13" s="57"/>
    </row>
    <row r="14" spans="1:7" ht="15" customHeight="1" x14ac:dyDescent="0.25">
      <c r="A14" s="95" t="s">
        <v>52</v>
      </c>
      <c r="B14" s="96"/>
      <c r="C14" s="96"/>
      <c r="D14" s="96"/>
      <c r="E14" s="97"/>
      <c r="F14" s="17">
        <f>F13*3487.37</f>
        <v>13809.985199999977</v>
      </c>
      <c r="G14" s="57"/>
    </row>
    <row r="15" spans="1:7" ht="29.25" customHeight="1" x14ac:dyDescent="0.25">
      <c r="A15" s="105" t="s">
        <v>12</v>
      </c>
      <c r="B15" s="99"/>
      <c r="C15" s="99"/>
      <c r="D15" s="99"/>
      <c r="E15" s="100"/>
      <c r="F15" s="14">
        <f>F14/F10</f>
        <v>2.3506757902262128</v>
      </c>
      <c r="G15" s="57"/>
    </row>
    <row r="18" spans="1:6" ht="29.25" customHeight="1" x14ac:dyDescent="0.35">
      <c r="A18" s="84" t="s">
        <v>19</v>
      </c>
      <c r="B18" s="84"/>
      <c r="C18" s="6"/>
      <c r="D18" s="6"/>
      <c r="E18" s="6"/>
      <c r="F18" s="6"/>
    </row>
    <row r="19" spans="1:6" s="1" customFormat="1" x14ac:dyDescent="0.25">
      <c r="A19" s="2" t="s">
        <v>44</v>
      </c>
    </row>
    <row r="20" spans="1:6" x14ac:dyDescent="0.25">
      <c r="A20" s="54"/>
    </row>
    <row r="21" spans="1:6" ht="33.75" x14ac:dyDescent="0.25">
      <c r="A21" s="58" t="s">
        <v>4</v>
      </c>
      <c r="B21" s="94" t="s">
        <v>17</v>
      </c>
      <c r="C21" s="94"/>
      <c r="D21" s="94"/>
      <c r="E21" s="94"/>
      <c r="F21" s="8" t="s">
        <v>0</v>
      </c>
    </row>
    <row r="22" spans="1:6" ht="50.25" customHeight="1" x14ac:dyDescent="0.25">
      <c r="A22" s="58" t="s">
        <v>5</v>
      </c>
      <c r="B22" s="94" t="s">
        <v>46</v>
      </c>
      <c r="C22" s="94"/>
      <c r="D22" s="94" t="s">
        <v>47</v>
      </c>
      <c r="E22" s="94"/>
      <c r="F22" s="58" t="s">
        <v>48</v>
      </c>
    </row>
    <row r="23" spans="1:6" ht="22.5" x14ac:dyDescent="0.25">
      <c r="A23" s="21" t="s">
        <v>53</v>
      </c>
      <c r="B23" s="10" t="s">
        <v>45</v>
      </c>
      <c r="C23" s="11">
        <v>33.96</v>
      </c>
      <c r="D23" s="10" t="s">
        <v>45</v>
      </c>
      <c r="E23" s="11">
        <v>31.44</v>
      </c>
      <c r="F23" s="102">
        <f>C23-E23</f>
        <v>2.5199999999999996</v>
      </c>
    </row>
    <row r="24" spans="1:6" x14ac:dyDescent="0.25">
      <c r="A24" s="56" t="s">
        <v>0</v>
      </c>
      <c r="B24" s="89"/>
      <c r="C24" s="89"/>
      <c r="D24" s="89"/>
      <c r="E24" s="89"/>
      <c r="F24" s="56"/>
    </row>
    <row r="25" spans="1:6" ht="15" customHeight="1" x14ac:dyDescent="0.25">
      <c r="A25" s="12" t="s">
        <v>10</v>
      </c>
      <c r="B25" s="13"/>
      <c r="C25" s="13"/>
      <c r="D25" s="13"/>
      <c r="E25" s="13"/>
      <c r="F25" s="57" t="s">
        <v>0</v>
      </c>
    </row>
    <row r="26" spans="1:6" ht="15" customHeight="1" x14ac:dyDescent="0.25">
      <c r="A26" s="95" t="s">
        <v>8</v>
      </c>
      <c r="B26" s="96"/>
      <c r="C26" s="96"/>
      <c r="D26" s="96"/>
      <c r="E26" s="97"/>
      <c r="F26" s="15">
        <v>2690.7</v>
      </c>
    </row>
    <row r="27" spans="1:6" ht="15" customHeight="1" x14ac:dyDescent="0.25">
      <c r="A27" s="101" t="s">
        <v>49</v>
      </c>
      <c r="B27" s="96"/>
      <c r="C27" s="96"/>
      <c r="D27" s="96"/>
      <c r="E27" s="97"/>
      <c r="F27" s="103">
        <f>C23</f>
        <v>33.96</v>
      </c>
    </row>
    <row r="28" spans="1:6" ht="15" customHeight="1" x14ac:dyDescent="0.25">
      <c r="A28" s="101" t="s">
        <v>50</v>
      </c>
      <c r="B28" s="96"/>
      <c r="C28" s="96"/>
      <c r="D28" s="96"/>
      <c r="E28" s="97"/>
      <c r="F28" s="103">
        <f>E23</f>
        <v>31.44</v>
      </c>
    </row>
    <row r="29" spans="1:6" ht="15" customHeight="1" x14ac:dyDescent="0.25">
      <c r="A29" s="95" t="s">
        <v>51</v>
      </c>
      <c r="B29" s="96"/>
      <c r="C29" s="96"/>
      <c r="D29" s="96"/>
      <c r="E29" s="97"/>
      <c r="F29" s="103">
        <f>F27-F28</f>
        <v>2.5199999999999996</v>
      </c>
    </row>
    <row r="30" spans="1:6" ht="15" customHeight="1" x14ac:dyDescent="0.25">
      <c r="A30" s="95" t="s">
        <v>52</v>
      </c>
      <c r="B30" s="96"/>
      <c r="C30" s="96"/>
      <c r="D30" s="96"/>
      <c r="E30" s="97"/>
      <c r="F30" s="17">
        <f>F29*3487.37</f>
        <v>8788.1723999999977</v>
      </c>
    </row>
    <row r="31" spans="1:6" ht="27" customHeight="1" x14ac:dyDescent="0.25">
      <c r="A31" s="105" t="s">
        <v>12</v>
      </c>
      <c r="B31" s="99"/>
      <c r="C31" s="99"/>
      <c r="D31" s="99"/>
      <c r="E31" s="100"/>
      <c r="F31" s="14">
        <f>F30/F26</f>
        <v>3.2661286654030541</v>
      </c>
    </row>
  </sheetData>
  <mergeCells count="23">
    <mergeCell ref="A31:E31"/>
    <mergeCell ref="B24:E24"/>
    <mergeCell ref="A26:E26"/>
    <mergeCell ref="A27:E27"/>
    <mergeCell ref="A28:E28"/>
    <mergeCell ref="A29:E29"/>
    <mergeCell ref="A30:E30"/>
    <mergeCell ref="A14:E14"/>
    <mergeCell ref="A15:E15"/>
    <mergeCell ref="A18:B18"/>
    <mergeCell ref="B21:E21"/>
    <mergeCell ref="B22:C22"/>
    <mergeCell ref="D22:E22"/>
    <mergeCell ref="B8:E8"/>
    <mergeCell ref="A10:E10"/>
    <mergeCell ref="A11:E11"/>
    <mergeCell ref="A12:E12"/>
    <mergeCell ref="A13:E13"/>
    <mergeCell ref="A1:E1"/>
    <mergeCell ref="A2:B2"/>
    <mergeCell ref="B5:E5"/>
    <mergeCell ref="B6:C6"/>
    <mergeCell ref="D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Электроснабжение</vt:lpstr>
      <vt:lpstr>ХВС</vt:lpstr>
      <vt:lpstr>Отопление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2025-12-15T14:08:15Z</cp:lastPrinted>
  <dcterms:created xsi:type="dcterms:W3CDTF">2025-05-29T12:09:12Z</dcterms:created>
  <dcterms:modified xsi:type="dcterms:W3CDTF">2025-12-15T14:16:53Z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