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К Открытие\Desktop\"/>
    </mc:Choice>
  </mc:AlternateContent>
  <xr:revisionPtr revIDLastSave="0" documentId="8_{7E90C4B6-15C3-426D-8F2C-083379CE7B8D}" xr6:coauthVersionLast="47" xr6:coauthVersionMax="47" xr10:uidLastSave="{00000000-0000-0000-0000-000000000000}"/>
  <bookViews>
    <workbookView xWindow="-110" yWindow="-110" windowWidth="38620" windowHeight="21100" activeTab="1" xr2:uid="{00000000-000D-0000-FFFF-FFFF00000000}"/>
  </bookViews>
  <sheets>
    <sheet name="Электроснабжение" sheetId="3" r:id="rId1"/>
    <sheet name="ХВ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3" l="1"/>
  <c r="H7" i="3" s="1"/>
  <c r="F8" i="3"/>
  <c r="H8" i="3" s="1"/>
  <c r="F10" i="3"/>
  <c r="H10" i="3"/>
  <c r="F11" i="3"/>
  <c r="H11" i="3" s="1"/>
  <c r="F12" i="3"/>
  <c r="H12" i="3"/>
  <c r="F29" i="3"/>
  <c r="H29" i="3" s="1"/>
  <c r="F30" i="3"/>
  <c r="H30" i="3"/>
  <c r="F31" i="3"/>
  <c r="H31" i="3" s="1"/>
  <c r="F8" i="2"/>
  <c r="F12" i="2" s="1"/>
  <c r="F14" i="2" s="1"/>
  <c r="F15" i="2" s="1"/>
  <c r="F16" i="2" s="1"/>
  <c r="H14" i="3" l="1"/>
  <c r="H18" i="3" s="1"/>
  <c r="H20" i="3" s="1"/>
  <c r="H21" i="3" s="1"/>
  <c r="H22" i="3" s="1"/>
  <c r="I22" i="3" s="1"/>
  <c r="H13" i="3"/>
</calcChain>
</file>

<file path=xl/sharedStrings.xml><?xml version="1.0" encoding="utf-8"?>
<sst xmlns="http://schemas.openxmlformats.org/spreadsheetml/2006/main" count="65" uniqueCount="38">
  <si>
    <t/>
  </si>
  <si>
    <t>Показания на начало (дата, показания)</t>
  </si>
  <si>
    <t>Показания на конец (дата, показания)</t>
  </si>
  <si>
    <t>Расч. коэффиц.</t>
  </si>
  <si>
    <t>Общедомовые приборы учета (ОДПУ)</t>
  </si>
  <si>
    <t xml:space="preserve">Заводской номер </t>
  </si>
  <si>
    <r>
      <rPr>
        <b/>
        <sz val="8"/>
        <color rgb="FF000000"/>
        <rFont val="Arial"/>
        <family val="2"/>
        <charset val="204"/>
      </rPr>
      <t xml:space="preserve">Итоговый расход, кВт.ч
</t>
    </r>
  </si>
  <si>
    <t>Итого</t>
  </si>
  <si>
    <t>Площадь жилых и нежилых помещений, кв. м.</t>
  </si>
  <si>
    <t>Объем электрической энергии, подлежащий оплате, кВт.ч</t>
  </si>
  <si>
    <t>Расчет ОДН</t>
  </si>
  <si>
    <t>Объем электрической энергии, подлежащий оплате, руб.</t>
  </si>
  <si>
    <t xml:space="preserve">Тариф ОДН для начисления по лицевым счетам жилых и нежилых помещений, руб/м2 </t>
  </si>
  <si>
    <t xml:space="preserve">Расход по ПУ, кВт.ч
</t>
  </si>
  <si>
    <t>Период начисления</t>
  </si>
  <si>
    <t xml:space="preserve">Расход электрической энергии, определенный по показаниям ИПУ, кВт.ч
</t>
  </si>
  <si>
    <t>Солотча, 10Г</t>
  </si>
  <si>
    <t>№ 97640008011</t>
  </si>
  <si>
    <t>№ 97640008016</t>
  </si>
  <si>
    <t xml:space="preserve">Расход ХВС, определенный по показаниям ОДПУ, м3
</t>
  </si>
  <si>
    <t xml:space="preserve">Расход ХВС, определенный по показаниям ИПУ, м3
</t>
  </si>
  <si>
    <t>Объем ХВС, подлежащий оплате, м3</t>
  </si>
  <si>
    <t>Объем ХВС, подлежащий оплате, руб.</t>
  </si>
  <si>
    <t>№ 11050275</t>
  </si>
  <si>
    <t>№920202712908 (Охрана, ворота)</t>
  </si>
  <si>
    <t>№920202712922 (наружное освещение)</t>
  </si>
  <si>
    <t>№920202513249 (наружное освещение)</t>
  </si>
  <si>
    <t>№920202712908 (Охрана, ворота) 10Г</t>
  </si>
  <si>
    <t>№920202712922 (наружное освещение) 10Г</t>
  </si>
  <si>
    <t>№920202513249 (наружное освещение) 10Г</t>
  </si>
  <si>
    <r>
      <rPr>
        <sz val="10"/>
        <color indexed="8"/>
        <rFont val="Tahoma"/>
        <family val="2"/>
        <charset val="204"/>
      </rPr>
      <t xml:space="preserve">Расход электрической энергии, определенный по показаниям ОДПУ, кВт.ч
</t>
    </r>
  </si>
  <si>
    <t xml:space="preserve">Итоговый расход, кВт.ч
</t>
  </si>
  <si>
    <t>Охрана, ворота, наружное освещение 10В</t>
  </si>
  <si>
    <t>31.11.2025</t>
  </si>
  <si>
    <t>Показания общедемовых приборов учета до распределения между МКД</t>
  </si>
  <si>
    <t>Охрана, ворота, наружное освещение (показатели расчетные)</t>
  </si>
  <si>
    <t>РАСХОД ЭЛЕКТРОСНАБЖЕНИЯ НА ОБЩЕДОМОВЫЕ НУЖДЫ ЗА ЯНВАРЬ 2026 ГОД</t>
  </si>
  <si>
    <t>РАСХОД ХВС НА ОБЩЕДОМОВЫЕ НУЖДЫ ЗА ЯНВАРЬ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</si>
</sst>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[$-10419]0.00;\(0.00\)"/>
    <numFmt numFmtId="165" formatCode="_-* #,##0.00\ _₽_-;\-* #,##0.00\ _₽_-;_-* &quot;-&quot;??\ _₽_-;_-@_-"/>
    <numFmt numFmtId="166" formatCode="dd\.mm\.yyyy;@"/>
    <numFmt numFmtId="167" formatCode="#,##0.000;\(#,##0.000\)"/>
    <numFmt numFmtId="168" formatCode="[$-10419]0;\(0\)"/>
  </numFmts>
  <fonts count="22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b/>
      <sz val="8"/>
      <color rgb="FF000000"/>
      <name val="Tahoma"/>
      <family val="2"/>
      <charset val="204"/>
    </font>
    <font>
      <b/>
      <sz val="11"/>
      <name val="Calibri"/>
      <family val="2"/>
      <charset val="204"/>
    </font>
    <font>
      <b/>
      <sz val="10"/>
      <name val="Times New Roman"/>
      <family val="1"/>
      <charset val="204"/>
    </font>
    <font>
      <b/>
      <sz val="16"/>
      <color rgb="FF000000"/>
      <name val="Arial"/>
      <family val="2"/>
      <charset val="204"/>
    </font>
    <font>
      <sz val="16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rgb="FF000000"/>
      <name val="Tahoma"/>
      <family val="2"/>
      <charset val="204"/>
    </font>
    <font>
      <sz val="10"/>
      <name val="Calibri"/>
      <family val="2"/>
      <charset val="204"/>
    </font>
    <font>
      <sz val="10"/>
      <color rgb="FF000000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name val="Calibri"/>
      <family val="2"/>
      <charset val="204"/>
    </font>
    <font>
      <b/>
      <sz val="14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D3D3D3"/>
      </bottom>
      <diagonal/>
    </border>
    <border>
      <left/>
      <right/>
      <top style="thin">
        <color indexed="64"/>
      </top>
      <bottom style="thin">
        <color rgb="FFD3D3D3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43" fontId="7" fillId="0" borderId="0" applyFont="0" applyFill="0" applyBorder="0" applyAlignment="0" applyProtection="0"/>
  </cellStyleXfs>
  <cellXfs count="77">
    <xf numFmtId="0" fontId="1" fillId="0" borderId="0" xfId="0" applyFont="1"/>
    <xf numFmtId="0" fontId="0" fillId="0" borderId="0" xfId="0"/>
    <xf numFmtId="0" fontId="8" fillId="0" borderId="0" xfId="0" applyFont="1"/>
    <xf numFmtId="0" fontId="2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14" fillId="0" borderId="0" xfId="0" applyFont="1"/>
    <xf numFmtId="0" fontId="4" fillId="0" borderId="1" xfId="1" applyFont="1" applyBorder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center" textRotation="90" wrapText="1" readingOrder="1"/>
    </xf>
    <xf numFmtId="166" fontId="3" fillId="0" borderId="1" xfId="0" applyNumberFormat="1" applyFont="1" applyBorder="1" applyAlignment="1">
      <alignment horizontal="center" vertical="top" wrapText="1"/>
    </xf>
    <xf numFmtId="167" fontId="3" fillId="0" borderId="1" xfId="0" applyNumberFormat="1" applyFont="1" applyBorder="1" applyAlignment="1">
      <alignment horizontal="center" vertical="top" wrapText="1"/>
    </xf>
    <xf numFmtId="0" fontId="5" fillId="0" borderId="4" xfId="1" applyFont="1" applyBorder="1" applyAlignment="1">
      <alignment vertical="top" wrapText="1" readingOrder="1"/>
    </xf>
    <xf numFmtId="0" fontId="5" fillId="0" borderId="5" xfId="1" applyFont="1" applyBorder="1" applyAlignment="1">
      <alignment vertical="top" wrapText="1" readingOrder="1"/>
    </xf>
    <xf numFmtId="165" fontId="11" fillId="0" borderId="1" xfId="1" applyNumberFormat="1" applyFont="1" applyBorder="1" applyAlignment="1">
      <alignment horizontal="center" vertical="center" wrapText="1"/>
    </xf>
    <xf numFmtId="0" fontId="1" fillId="0" borderId="1" xfId="1" applyFont="1" applyBorder="1" applyAlignment="1">
      <alignment vertical="center" wrapText="1"/>
    </xf>
    <xf numFmtId="1" fontId="1" fillId="0" borderId="1" xfId="1" applyNumberFormat="1" applyFont="1" applyBorder="1" applyAlignment="1">
      <alignment vertical="center" wrapText="1"/>
    </xf>
    <xf numFmtId="43" fontId="1" fillId="0" borderId="1" xfId="2" applyFont="1" applyBorder="1" applyAlignment="1">
      <alignment vertical="center" wrapText="1"/>
    </xf>
    <xf numFmtId="0" fontId="2" fillId="0" borderId="10" xfId="1" applyFont="1" applyBorder="1" applyAlignment="1">
      <alignment vertical="top" wrapText="1" readingOrder="1"/>
    </xf>
    <xf numFmtId="0" fontId="4" fillId="0" borderId="1" xfId="1" applyFont="1" applyBorder="1" applyAlignment="1">
      <alignment horizontal="left" vertical="center" wrapText="1" readingOrder="1"/>
    </xf>
    <xf numFmtId="1" fontId="4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center"/>
    </xf>
    <xf numFmtId="0" fontId="16" fillId="0" borderId="4" xfId="1" applyFont="1" applyBorder="1" applyAlignment="1">
      <alignment vertical="top" wrapText="1" readingOrder="1"/>
    </xf>
    <xf numFmtId="0" fontId="16" fillId="0" borderId="5" xfId="1" applyFont="1" applyBorder="1" applyAlignment="1">
      <alignment vertical="top" wrapText="1" readingOrder="1"/>
    </xf>
    <xf numFmtId="0" fontId="16" fillId="0" borderId="6" xfId="1" applyFont="1" applyBorder="1" applyAlignment="1">
      <alignment vertical="top" wrapText="1" readingOrder="1"/>
    </xf>
    <xf numFmtId="0" fontId="17" fillId="0" borderId="0" xfId="0" applyFont="1"/>
    <xf numFmtId="0" fontId="18" fillId="0" borderId="1" xfId="1" applyFont="1" applyBorder="1" applyAlignment="1">
      <alignment vertical="top" wrapText="1" readingOrder="1"/>
    </xf>
    <xf numFmtId="0" fontId="17" fillId="0" borderId="1" xfId="1" applyFont="1" applyBorder="1" applyAlignment="1">
      <alignment vertical="center" wrapText="1"/>
    </xf>
    <xf numFmtId="1" fontId="17" fillId="0" borderId="1" xfId="1" applyNumberFormat="1" applyFont="1" applyBorder="1" applyAlignment="1">
      <alignment vertical="center" wrapText="1"/>
    </xf>
    <xf numFmtId="0" fontId="19" fillId="0" borderId="1" xfId="1" applyFont="1" applyBorder="1" applyAlignment="1">
      <alignment vertical="top" wrapText="1" readingOrder="1"/>
    </xf>
    <xf numFmtId="43" fontId="17" fillId="0" borderId="1" xfId="2" applyFont="1" applyBorder="1" applyAlignment="1">
      <alignment vertical="center" wrapText="1"/>
    </xf>
    <xf numFmtId="0" fontId="16" fillId="0" borderId="1" xfId="1" applyFont="1" applyBorder="1" applyAlignment="1">
      <alignment vertical="top" wrapText="1" readingOrder="1"/>
    </xf>
    <xf numFmtId="165" fontId="20" fillId="0" borderId="1" xfId="1" applyNumberFormat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 readingOrder="1"/>
    </xf>
    <xf numFmtId="0" fontId="15" fillId="0" borderId="3" xfId="1" applyFont="1" applyBorder="1" applyAlignment="1">
      <alignment horizontal="center" vertical="center" textRotation="90" wrapText="1" readingOrder="1"/>
    </xf>
    <xf numFmtId="0" fontId="15" fillId="0" borderId="1" xfId="1" applyFont="1" applyBorder="1" applyAlignment="1">
      <alignment horizontal="center" vertical="center" textRotation="90" wrapText="1" readingOrder="1"/>
    </xf>
    <xf numFmtId="0" fontId="15" fillId="0" borderId="1" xfId="1" applyFont="1" applyBorder="1" applyAlignment="1">
      <alignment horizontal="center" vertical="center" wrapText="1" readingOrder="1"/>
    </xf>
    <xf numFmtId="0" fontId="15" fillId="0" borderId="2" xfId="1" applyFont="1" applyBorder="1" applyAlignment="1">
      <alignment horizontal="center" vertical="center" wrapText="1" readingOrder="1"/>
    </xf>
    <xf numFmtId="166" fontId="2" fillId="0" borderId="1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8" fontId="2" fillId="0" borderId="1" xfId="1" applyNumberFormat="1" applyFont="1" applyBorder="1" applyAlignment="1">
      <alignment horizontal="center" vertical="center" wrapText="1" readingOrder="1"/>
    </xf>
    <xf numFmtId="1" fontId="15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 wrapText="1"/>
    </xf>
    <xf numFmtId="164" fontId="2" fillId="0" borderId="1" xfId="1" applyNumberFormat="1" applyFont="1" applyBorder="1" applyAlignment="1">
      <alignment horizontal="center" vertical="center" wrapText="1" readingOrder="1"/>
    </xf>
    <xf numFmtId="0" fontId="15" fillId="0" borderId="1" xfId="1" applyFont="1" applyBorder="1" applyAlignment="1">
      <alignment horizontal="left" vertical="center" wrapText="1" readingOrder="1"/>
    </xf>
    <xf numFmtId="0" fontId="2" fillId="0" borderId="1" xfId="1" applyFont="1" applyBorder="1" applyAlignment="1">
      <alignment horizontal="center" vertical="center" wrapText="1" readingOrder="1"/>
    </xf>
    <xf numFmtId="0" fontId="21" fillId="0" borderId="0" xfId="0" applyFont="1"/>
    <xf numFmtId="165" fontId="1" fillId="0" borderId="0" xfId="0" applyNumberFormat="1" applyFont="1"/>
    <xf numFmtId="0" fontId="18" fillId="0" borderId="7" xfId="1" applyFont="1" applyBorder="1" applyAlignment="1">
      <alignment horizontal="left" vertical="top" wrapText="1" readingOrder="1"/>
    </xf>
    <xf numFmtId="0" fontId="18" fillId="0" borderId="8" xfId="1" applyFont="1" applyBorder="1" applyAlignment="1">
      <alignment horizontal="left" vertical="top" wrapText="1" readingOrder="1"/>
    </xf>
    <xf numFmtId="0" fontId="18" fillId="0" borderId="9" xfId="1" applyFont="1" applyBorder="1" applyAlignment="1">
      <alignment horizontal="left" vertical="top" wrapText="1" readingOrder="1"/>
    </xf>
    <xf numFmtId="0" fontId="19" fillId="0" borderId="7" xfId="1" applyFont="1" applyBorder="1" applyAlignment="1">
      <alignment horizontal="left" vertical="top" wrapText="1" readingOrder="1"/>
    </xf>
    <xf numFmtId="0" fontId="19" fillId="0" borderId="8" xfId="1" applyFont="1" applyBorder="1" applyAlignment="1">
      <alignment horizontal="left" vertical="top" wrapText="1" readingOrder="1"/>
    </xf>
    <xf numFmtId="0" fontId="19" fillId="0" borderId="9" xfId="1" applyFont="1" applyBorder="1" applyAlignment="1">
      <alignment horizontal="left" vertical="top" wrapText="1" readingOrder="1"/>
    </xf>
    <xf numFmtId="0" fontId="16" fillId="0" borderId="7" xfId="1" applyFont="1" applyBorder="1" applyAlignment="1">
      <alignment horizontal="left" vertical="top" wrapText="1" readingOrder="1"/>
    </xf>
    <xf numFmtId="0" fontId="16" fillId="0" borderId="8" xfId="1" applyFont="1" applyBorder="1" applyAlignment="1">
      <alignment horizontal="left" vertical="top" wrapText="1" readingOrder="1"/>
    </xf>
    <xf numFmtId="0" fontId="16" fillId="0" borderId="9" xfId="1" applyFont="1" applyBorder="1" applyAlignment="1">
      <alignment horizontal="left" vertical="top" wrapText="1" readingOrder="1"/>
    </xf>
    <xf numFmtId="0" fontId="13" fillId="0" borderId="0" xfId="1" applyFont="1" applyAlignment="1">
      <alignment horizontal="center" vertical="top" wrapText="1" readingOrder="1"/>
    </xf>
    <xf numFmtId="0" fontId="6" fillId="0" borderId="7" xfId="1" applyFont="1" applyBorder="1" applyAlignment="1">
      <alignment horizontal="left" vertical="top" wrapText="1" readingOrder="1"/>
    </xf>
    <xf numFmtId="0" fontId="6" fillId="0" borderId="8" xfId="1" applyFont="1" applyBorder="1" applyAlignment="1">
      <alignment horizontal="left" vertical="top" wrapText="1" readingOrder="1"/>
    </xf>
    <xf numFmtId="0" fontId="6" fillId="0" borderId="9" xfId="1" applyFont="1" applyBorder="1" applyAlignment="1">
      <alignment horizontal="left" vertical="top" wrapText="1" readingOrder="1"/>
    </xf>
    <xf numFmtId="0" fontId="10" fillId="0" borderId="7" xfId="1" applyFont="1" applyBorder="1" applyAlignment="1">
      <alignment horizontal="left" vertical="top" wrapText="1" readingOrder="1"/>
    </xf>
    <xf numFmtId="0" fontId="10" fillId="0" borderId="8" xfId="1" applyFont="1" applyBorder="1" applyAlignment="1">
      <alignment horizontal="left" vertical="top" wrapText="1" readingOrder="1"/>
    </xf>
    <xf numFmtId="0" fontId="10" fillId="0" borderId="9" xfId="1" applyFont="1" applyBorder="1" applyAlignment="1">
      <alignment horizontal="left" vertical="top" wrapText="1" readingOrder="1"/>
    </xf>
    <xf numFmtId="0" fontId="9" fillId="0" borderId="7" xfId="1" applyFont="1" applyBorder="1" applyAlignment="1">
      <alignment horizontal="left" vertical="top" wrapText="1" readingOrder="1"/>
    </xf>
    <xf numFmtId="0" fontId="9" fillId="0" borderId="8" xfId="1" applyFont="1" applyBorder="1" applyAlignment="1">
      <alignment horizontal="left" vertical="top" wrapText="1" readingOrder="1"/>
    </xf>
    <xf numFmtId="0" fontId="9" fillId="0" borderId="9" xfId="1" applyFont="1" applyBorder="1" applyAlignment="1">
      <alignment horizontal="left" vertical="top" wrapText="1" readingOrder="1"/>
    </xf>
    <xf numFmtId="0" fontId="2" fillId="0" borderId="11" xfId="1" applyFont="1" applyBorder="1" applyAlignment="1">
      <alignment vertical="top" wrapText="1" readingOrder="1"/>
    </xf>
    <xf numFmtId="0" fontId="4" fillId="0" borderId="7" xfId="1" applyFont="1" applyBorder="1" applyAlignment="1">
      <alignment horizontal="center" vertical="center" wrapText="1" readingOrder="1"/>
    </xf>
    <xf numFmtId="0" fontId="4" fillId="0" borderId="9" xfId="1" applyFont="1" applyBorder="1" applyAlignment="1">
      <alignment horizontal="center" vertical="center" wrapText="1" readingOrder="1"/>
    </xf>
    <xf numFmtId="0" fontId="4" fillId="0" borderId="8" xfId="1" applyFont="1" applyBorder="1" applyAlignment="1">
      <alignment horizontal="center" vertical="center" wrapText="1" readingOrder="1"/>
    </xf>
    <xf numFmtId="0" fontId="15" fillId="0" borderId="7" xfId="1" applyFont="1" applyBorder="1" applyAlignment="1">
      <alignment horizontal="center" vertical="center" wrapText="1" readingOrder="1"/>
    </xf>
    <xf numFmtId="0" fontId="15" fillId="0" borderId="9" xfId="1" applyFont="1" applyBorder="1" applyAlignment="1">
      <alignment horizontal="center" vertical="center" wrapText="1" readingOrder="1"/>
    </xf>
    <xf numFmtId="0" fontId="15" fillId="0" borderId="12" xfId="1" applyFont="1" applyBorder="1" applyAlignment="1">
      <alignment horizontal="center" vertical="center" wrapText="1" readingOrder="1"/>
    </xf>
    <xf numFmtId="0" fontId="15" fillId="0" borderId="13" xfId="1" applyFont="1" applyBorder="1" applyAlignment="1">
      <alignment horizontal="center" vertical="center" wrapText="1" readingOrder="1"/>
    </xf>
    <xf numFmtId="0" fontId="15" fillId="0" borderId="14" xfId="1" applyFont="1" applyBorder="1" applyAlignment="1">
      <alignment horizontal="center" vertical="center" wrapText="1" readingOrder="1"/>
    </xf>
  </cellXfs>
  <cellStyles count="3">
    <cellStyle name="Normal" xfId="1" xr:uid="{00000000-0005-0000-0000-000000000000}"/>
    <cellStyle name="Обычный" xfId="0" builtinId="0"/>
    <cellStyle name="Финансовый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BC574-6DDF-4E26-94C8-E4B049502B96}">
  <sheetPr>
    <pageSetUpPr fitToPage="1"/>
  </sheetPr>
  <dimension ref="A1:J60"/>
  <sheetViews>
    <sheetView topLeftCell="A5" workbookViewId="0">
      <selection activeCell="J28" sqref="J28"/>
    </sheetView>
  </sheetViews>
  <sheetFormatPr defaultColWidth="9.1796875" defaultRowHeight="14.5" x14ac:dyDescent="0.35"/>
  <cols>
    <col min="1" max="1" width="25" customWidth="1"/>
    <col min="2" max="2" width="13" customWidth="1"/>
    <col min="3" max="3" width="9.453125" customWidth="1"/>
    <col min="4" max="4" width="14.26953125" customWidth="1"/>
    <col min="5" max="5" width="10.453125" customWidth="1"/>
    <col min="6" max="6" width="9.26953125" customWidth="1"/>
    <col min="7" max="7" width="8.54296875" customWidth="1"/>
    <col min="8" max="8" width="12.453125" customWidth="1"/>
    <col min="9" max="9" width="16.1796875" hidden="1" customWidth="1"/>
    <col min="10" max="10" width="18.453125" customWidth="1"/>
    <col min="11" max="11" width="0" hidden="1" customWidth="1"/>
  </cols>
  <sheetData>
    <row r="1" spans="1:10" ht="17.149999999999999" customHeight="1" x14ac:dyDescent="0.35"/>
    <row r="2" spans="1:10" s="5" customFormat="1" ht="28.5" customHeight="1" x14ac:dyDescent="0.5">
      <c r="A2" s="58" t="s">
        <v>16</v>
      </c>
      <c r="B2" s="58"/>
      <c r="I2"/>
      <c r="J2"/>
    </row>
    <row r="3" spans="1:10" s="1" customFormat="1" x14ac:dyDescent="0.35">
      <c r="A3" s="2" t="s">
        <v>36</v>
      </c>
    </row>
    <row r="4" spans="1:10" ht="17.149999999999999" customHeight="1" x14ac:dyDescent="0.35">
      <c r="A4" s="4"/>
    </row>
    <row r="5" spans="1:10" ht="39.75" customHeight="1" x14ac:dyDescent="0.35">
      <c r="A5" s="35" t="s">
        <v>4</v>
      </c>
      <c r="B5" s="74" t="s">
        <v>14</v>
      </c>
      <c r="C5" s="75"/>
      <c r="D5" s="75"/>
      <c r="E5" s="76"/>
      <c r="F5" s="31" t="s">
        <v>0</v>
      </c>
      <c r="G5" s="35" t="s">
        <v>0</v>
      </c>
      <c r="H5" s="32" t="s">
        <v>0</v>
      </c>
    </row>
    <row r="6" spans="1:10" ht="55.5" customHeight="1" x14ac:dyDescent="0.35">
      <c r="A6" s="34" t="s">
        <v>5</v>
      </c>
      <c r="B6" s="72" t="s">
        <v>1</v>
      </c>
      <c r="C6" s="73"/>
      <c r="D6" s="72" t="s">
        <v>2</v>
      </c>
      <c r="E6" s="73"/>
      <c r="F6" s="33" t="s">
        <v>13</v>
      </c>
      <c r="G6" s="33" t="s">
        <v>3</v>
      </c>
      <c r="H6" s="33" t="s">
        <v>31</v>
      </c>
    </row>
    <row r="7" spans="1:10" ht="30.75" customHeight="1" x14ac:dyDescent="0.35">
      <c r="A7" s="19" t="s">
        <v>17</v>
      </c>
      <c r="B7" s="36">
        <v>46022</v>
      </c>
      <c r="C7" s="37">
        <v>367.78</v>
      </c>
      <c r="D7" s="36">
        <v>46053</v>
      </c>
      <c r="E7" s="37">
        <v>413.39</v>
      </c>
      <c r="F7" s="38">
        <f>E7-C7</f>
        <v>45.610000000000014</v>
      </c>
      <c r="G7" s="39">
        <v>40</v>
      </c>
      <c r="H7" s="40">
        <f>F7*G7</f>
        <v>1824.4000000000005</v>
      </c>
    </row>
    <row r="8" spans="1:10" ht="30.75" customHeight="1" x14ac:dyDescent="0.35">
      <c r="A8" s="19" t="s">
        <v>18</v>
      </c>
      <c r="B8" s="36">
        <v>46022</v>
      </c>
      <c r="C8" s="37">
        <v>546.86</v>
      </c>
      <c r="D8" s="36">
        <v>46053</v>
      </c>
      <c r="E8" s="37">
        <v>679.09</v>
      </c>
      <c r="F8" s="38">
        <f>E8-C8</f>
        <v>132.23000000000002</v>
      </c>
      <c r="G8" s="39">
        <v>40</v>
      </c>
      <c r="H8" s="40">
        <f>F8*G8</f>
        <v>5289.2000000000007</v>
      </c>
    </row>
    <row r="9" spans="1:10" ht="41.25" customHeight="1" x14ac:dyDescent="0.35">
      <c r="A9" s="43" t="s">
        <v>35</v>
      </c>
      <c r="B9" s="36"/>
      <c r="C9" s="37"/>
      <c r="D9" s="36"/>
      <c r="E9" s="37"/>
      <c r="F9" s="38"/>
      <c r="G9" s="39"/>
      <c r="H9" s="40">
        <v>-1823</v>
      </c>
    </row>
    <row r="10" spans="1:10" ht="35.25" hidden="1" customHeight="1" x14ac:dyDescent="0.35">
      <c r="A10" s="41" t="s">
        <v>27</v>
      </c>
      <c r="B10" s="36">
        <v>45961</v>
      </c>
      <c r="C10" s="37">
        <v>947</v>
      </c>
      <c r="D10" s="36" t="s">
        <v>33</v>
      </c>
      <c r="E10" s="37">
        <v>1278</v>
      </c>
      <c r="F10" s="38">
        <f t="shared" ref="F10:F12" si="0">E10-C10</f>
        <v>331</v>
      </c>
      <c r="G10" s="39">
        <v>1</v>
      </c>
      <c r="H10" s="42">
        <f t="shared" ref="H10:H12" si="1">F10*G10</f>
        <v>331</v>
      </c>
    </row>
    <row r="11" spans="1:10" ht="35.25" hidden="1" customHeight="1" x14ac:dyDescent="0.35">
      <c r="A11" s="41" t="s">
        <v>28</v>
      </c>
      <c r="B11" s="36">
        <v>45961</v>
      </c>
      <c r="C11" s="37">
        <v>453</v>
      </c>
      <c r="D11" s="36" t="s">
        <v>33</v>
      </c>
      <c r="E11" s="37">
        <v>564</v>
      </c>
      <c r="F11" s="38">
        <f t="shared" si="0"/>
        <v>111</v>
      </c>
      <c r="G11" s="39">
        <v>1</v>
      </c>
      <c r="H11" s="42">
        <f t="shared" si="1"/>
        <v>111</v>
      </c>
    </row>
    <row r="12" spans="1:10" ht="35.25" hidden="1" customHeight="1" x14ac:dyDescent="0.35">
      <c r="A12" s="41" t="s">
        <v>29</v>
      </c>
      <c r="B12" s="36">
        <v>45961</v>
      </c>
      <c r="C12" s="37">
        <v>626</v>
      </c>
      <c r="D12" s="36" t="s">
        <v>33</v>
      </c>
      <c r="E12" s="37">
        <v>752</v>
      </c>
      <c r="F12" s="38">
        <f t="shared" si="0"/>
        <v>126</v>
      </c>
      <c r="G12" s="39">
        <v>1</v>
      </c>
      <c r="H12" s="42">
        <f t="shared" si="1"/>
        <v>126</v>
      </c>
    </row>
    <row r="13" spans="1:10" ht="26" x14ac:dyDescent="0.35">
      <c r="A13" s="43" t="s">
        <v>32</v>
      </c>
      <c r="B13" s="36"/>
      <c r="C13" s="37"/>
      <c r="D13" s="36"/>
      <c r="E13" s="37"/>
      <c r="F13" s="38"/>
      <c r="G13" s="44"/>
      <c r="H13" s="40" t="e">
        <f>-(#REF!+#REF!+#REF!)</f>
        <v>#REF!</v>
      </c>
    </row>
    <row r="14" spans="1:10" x14ac:dyDescent="0.35">
      <c r="A14" s="45" t="s">
        <v>7</v>
      </c>
      <c r="B14" s="46"/>
      <c r="C14" s="46"/>
      <c r="D14" s="46"/>
      <c r="E14" s="46"/>
      <c r="F14" s="46"/>
      <c r="G14" s="46"/>
      <c r="H14" s="40">
        <f>H7+H8+H9</f>
        <v>5290.6000000000013</v>
      </c>
    </row>
    <row r="15" spans="1:10" ht="15" customHeight="1" x14ac:dyDescent="0.35">
      <c r="A15" s="16" t="s">
        <v>0</v>
      </c>
      <c r="B15" s="68"/>
      <c r="C15" s="68"/>
      <c r="D15" s="68"/>
      <c r="E15" s="68"/>
      <c r="F15" s="68"/>
      <c r="G15" s="68"/>
      <c r="H15" s="68"/>
    </row>
    <row r="16" spans="1:10" ht="15" customHeight="1" x14ac:dyDescent="0.35">
      <c r="A16" s="20" t="s">
        <v>10</v>
      </c>
      <c r="B16" s="21"/>
      <c r="C16" s="21"/>
      <c r="D16" s="21"/>
      <c r="E16" s="21"/>
      <c r="F16" s="22"/>
      <c r="G16" s="23"/>
      <c r="H16" s="3" t="s">
        <v>0</v>
      </c>
    </row>
    <row r="17" spans="1:10" ht="15" customHeight="1" x14ac:dyDescent="0.35">
      <c r="A17" s="49" t="s">
        <v>8</v>
      </c>
      <c r="B17" s="50"/>
      <c r="C17" s="50"/>
      <c r="D17" s="50"/>
      <c r="E17" s="50"/>
      <c r="F17" s="51"/>
      <c r="G17" s="24"/>
      <c r="H17" s="25">
        <v>2690.7</v>
      </c>
    </row>
    <row r="18" spans="1:10" ht="18.75" customHeight="1" x14ac:dyDescent="0.35">
      <c r="A18" s="49" t="s">
        <v>30</v>
      </c>
      <c r="B18" s="50"/>
      <c r="C18" s="50"/>
      <c r="D18" s="50"/>
      <c r="E18" s="50"/>
      <c r="F18" s="51"/>
      <c r="G18" s="24"/>
      <c r="H18" s="26">
        <f>H14</f>
        <v>5290.6000000000013</v>
      </c>
    </row>
    <row r="19" spans="1:10" ht="15" customHeight="1" x14ac:dyDescent="0.35">
      <c r="A19" s="52" t="s">
        <v>15</v>
      </c>
      <c r="B19" s="53"/>
      <c r="C19" s="53"/>
      <c r="D19" s="53"/>
      <c r="E19" s="53"/>
      <c r="F19" s="54"/>
      <c r="G19" s="27"/>
      <c r="H19" s="25">
        <v>38</v>
      </c>
    </row>
    <row r="20" spans="1:10" ht="15" customHeight="1" x14ac:dyDescent="0.35">
      <c r="A20" s="49" t="s">
        <v>9</v>
      </c>
      <c r="B20" s="50"/>
      <c r="C20" s="50"/>
      <c r="D20" s="50"/>
      <c r="E20" s="50"/>
      <c r="F20" s="51"/>
      <c r="G20" s="24"/>
      <c r="H20" s="26">
        <f>H18-H19</f>
        <v>5252.6000000000013</v>
      </c>
    </row>
    <row r="21" spans="1:10" ht="36" customHeight="1" x14ac:dyDescent="0.35">
      <c r="A21" s="49" t="s">
        <v>11</v>
      </c>
      <c r="B21" s="50"/>
      <c r="C21" s="50"/>
      <c r="D21" s="50"/>
      <c r="E21" s="50"/>
      <c r="F21" s="51"/>
      <c r="G21" s="24"/>
      <c r="H21" s="28">
        <f>H20*5.07</f>
        <v>26630.682000000008</v>
      </c>
    </row>
    <row r="22" spans="1:10" x14ac:dyDescent="0.35">
      <c r="A22" s="55" t="s">
        <v>12</v>
      </c>
      <c r="B22" s="56"/>
      <c r="C22" s="56"/>
      <c r="D22" s="56"/>
      <c r="E22" s="56"/>
      <c r="F22" s="57"/>
      <c r="G22" s="29"/>
      <c r="H22" s="30">
        <f>H21/H17</f>
        <v>9.8973062771769467</v>
      </c>
      <c r="I22" s="48">
        <f>H22+0.85</f>
        <v>10.747306277176946</v>
      </c>
    </row>
    <row r="24" spans="1:10" ht="29.25" customHeight="1" x14ac:dyDescent="0.35"/>
    <row r="25" spans="1:10" s="1" customFormat="1" x14ac:dyDescent="0.35">
      <c r="A25"/>
      <c r="B25"/>
      <c r="C25"/>
      <c r="D25"/>
      <c r="E25"/>
      <c r="F25"/>
      <c r="G25"/>
      <c r="H25"/>
      <c r="I25"/>
      <c r="J25"/>
    </row>
    <row r="26" spans="1:10" ht="18.5" x14ac:dyDescent="0.45">
      <c r="A26" s="47" t="s">
        <v>34</v>
      </c>
      <c r="B26" s="47"/>
      <c r="C26" s="47"/>
      <c r="D26" s="47"/>
      <c r="E26" s="47"/>
      <c r="F26" s="47"/>
      <c r="G26" s="47"/>
      <c r="H26" s="47"/>
      <c r="I26" s="47"/>
      <c r="J26" s="47"/>
    </row>
    <row r="28" spans="1:10" ht="55" x14ac:dyDescent="0.35">
      <c r="A28" s="34" t="s">
        <v>5</v>
      </c>
      <c r="B28" s="72" t="s">
        <v>1</v>
      </c>
      <c r="C28" s="73"/>
      <c r="D28" s="72" t="s">
        <v>2</v>
      </c>
      <c r="E28" s="73"/>
      <c r="F28" s="33" t="s">
        <v>13</v>
      </c>
      <c r="G28" s="33" t="s">
        <v>3</v>
      </c>
      <c r="H28" s="33" t="s">
        <v>31</v>
      </c>
    </row>
    <row r="29" spans="1:10" ht="30" customHeight="1" x14ac:dyDescent="0.35">
      <c r="A29" s="41" t="s">
        <v>24</v>
      </c>
      <c r="B29" s="36">
        <v>45961</v>
      </c>
      <c r="C29" s="37">
        <v>3015</v>
      </c>
      <c r="D29" s="36" t="s">
        <v>33</v>
      </c>
      <c r="E29" s="37">
        <v>4068</v>
      </c>
      <c r="F29" s="38">
        <f t="shared" ref="F29:F31" si="2">E29-C29</f>
        <v>1053</v>
      </c>
      <c r="G29" s="39">
        <v>1</v>
      </c>
      <c r="H29" s="42">
        <f t="shared" ref="H29:H31" si="3">F29*G29</f>
        <v>1053</v>
      </c>
    </row>
    <row r="30" spans="1:10" ht="30" customHeight="1" x14ac:dyDescent="0.35">
      <c r="A30" s="41" t="s">
        <v>25</v>
      </c>
      <c r="B30" s="36">
        <v>45961</v>
      </c>
      <c r="C30" s="37">
        <v>1443</v>
      </c>
      <c r="D30" s="36" t="s">
        <v>33</v>
      </c>
      <c r="E30" s="37">
        <v>1794</v>
      </c>
      <c r="F30" s="38">
        <f t="shared" si="2"/>
        <v>351</v>
      </c>
      <c r="G30" s="39">
        <v>1</v>
      </c>
      <c r="H30" s="42">
        <f t="shared" si="3"/>
        <v>351</v>
      </c>
    </row>
    <row r="31" spans="1:10" ht="38.25" customHeight="1" x14ac:dyDescent="0.35">
      <c r="A31" s="41" t="s">
        <v>26</v>
      </c>
      <c r="B31" s="36">
        <v>45961</v>
      </c>
      <c r="C31" s="37">
        <v>1993</v>
      </c>
      <c r="D31" s="36" t="s">
        <v>33</v>
      </c>
      <c r="E31" s="37">
        <v>2393</v>
      </c>
      <c r="F31" s="38">
        <f t="shared" si="2"/>
        <v>400</v>
      </c>
      <c r="G31" s="39">
        <v>1</v>
      </c>
      <c r="H31" s="42">
        <f t="shared" si="3"/>
        <v>400</v>
      </c>
    </row>
    <row r="32" spans="1:10" ht="36.75" hidden="1" customHeight="1" x14ac:dyDescent="0.35"/>
    <row r="33" spans="1:10" ht="36.75" hidden="1" customHeight="1" x14ac:dyDescent="0.35"/>
    <row r="34" spans="1:10" ht="36.75" hidden="1" customHeight="1" x14ac:dyDescent="0.35"/>
    <row r="35" spans="1:10" ht="28.5" hidden="1" customHeight="1" x14ac:dyDescent="0.35"/>
    <row r="36" spans="1:10" ht="24" customHeight="1" x14ac:dyDescent="0.35"/>
    <row r="44" spans="1:10" ht="39.75" customHeight="1" x14ac:dyDescent="0.35"/>
    <row r="48" spans="1:10" s="47" customFormat="1" ht="18.5" hidden="1" x14ac:dyDescent="0.45">
      <c r="A48"/>
      <c r="B48"/>
      <c r="C48"/>
      <c r="D48"/>
      <c r="E48"/>
      <c r="F48"/>
      <c r="G48"/>
      <c r="H48"/>
      <c r="I48"/>
      <c r="J48"/>
    </row>
    <row r="49" hidden="1" x14ac:dyDescent="0.35"/>
    <row r="50" hidden="1" x14ac:dyDescent="0.35"/>
    <row r="51" hidden="1" x14ac:dyDescent="0.35"/>
    <row r="52" hidden="1" x14ac:dyDescent="0.35"/>
    <row r="53" hidden="1" x14ac:dyDescent="0.35"/>
    <row r="54" hidden="1" x14ac:dyDescent="0.35"/>
    <row r="59" ht="30" customHeight="1" x14ac:dyDescent="0.35"/>
    <row r="60" ht="30" customHeight="1" x14ac:dyDescent="0.35"/>
  </sheetData>
  <mergeCells count="14">
    <mergeCell ref="B5:E5"/>
    <mergeCell ref="A2:B2"/>
    <mergeCell ref="A22:F22"/>
    <mergeCell ref="F15:H15"/>
    <mergeCell ref="B15:E15"/>
    <mergeCell ref="D6:E6"/>
    <mergeCell ref="B6:C6"/>
    <mergeCell ref="A21:F21"/>
    <mergeCell ref="A20:F20"/>
    <mergeCell ref="A19:F19"/>
    <mergeCell ref="A18:F18"/>
    <mergeCell ref="A17:F17"/>
    <mergeCell ref="B28:C28"/>
    <mergeCell ref="D28:E28"/>
  </mergeCells>
  <pageMargins left="0.7" right="0.7" top="0.75" bottom="0.75" header="0.3" footer="0.3"/>
  <pageSetup paperSize="9" scale="64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0D2DE-0512-4C0F-87D9-F17B14ADBE14}">
  <dimension ref="A1:H31"/>
  <sheetViews>
    <sheetView tabSelected="1" workbookViewId="0">
      <selection activeCell="D20" sqref="D20"/>
    </sheetView>
  </sheetViews>
  <sheetFormatPr defaultColWidth="9.1796875" defaultRowHeight="14.5" x14ac:dyDescent="0.35"/>
  <cols>
    <col min="1" max="1" width="17" customWidth="1"/>
    <col min="2" max="2" width="10.54296875" customWidth="1"/>
    <col min="3" max="3" width="9.453125" customWidth="1"/>
    <col min="4" max="4" width="10.1796875" customWidth="1"/>
    <col min="5" max="5" width="10.453125" customWidth="1"/>
    <col min="6" max="6" width="17.1796875" customWidth="1"/>
    <col min="7" max="7" width="16.1796875" customWidth="1"/>
    <col min="8" max="8" width="18.453125" customWidth="1"/>
    <col min="9" max="9" width="0" hidden="1" customWidth="1"/>
  </cols>
  <sheetData>
    <row r="1" spans="1:8" ht="17.149999999999999" customHeight="1" x14ac:dyDescent="0.35"/>
    <row r="2" spans="1:8" s="5" customFormat="1" ht="28.5" customHeight="1" x14ac:dyDescent="0.5">
      <c r="A2"/>
      <c r="B2"/>
      <c r="C2"/>
      <c r="D2"/>
      <c r="E2"/>
      <c r="F2"/>
      <c r="G2"/>
      <c r="H2"/>
    </row>
    <row r="3" spans="1:8" s="1" customFormat="1" ht="21" x14ac:dyDescent="0.5">
      <c r="A3" s="58" t="s">
        <v>16</v>
      </c>
      <c r="B3" s="58"/>
      <c r="C3" s="5"/>
      <c r="D3" s="5"/>
      <c r="E3" s="5"/>
      <c r="F3" s="5"/>
      <c r="G3"/>
      <c r="H3"/>
    </row>
    <row r="4" spans="1:8" ht="17.149999999999999" customHeight="1" x14ac:dyDescent="0.35">
      <c r="A4" s="2" t="s">
        <v>37</v>
      </c>
      <c r="B4" s="1"/>
      <c r="C4" s="1"/>
      <c r="D4" s="1"/>
      <c r="E4" s="1"/>
      <c r="F4" s="1"/>
      <c r="G4" s="1"/>
      <c r="H4" s="1"/>
    </row>
    <row r="5" spans="1:8" ht="39.75" customHeight="1" x14ac:dyDescent="0.35">
      <c r="A5" s="4"/>
    </row>
    <row r="6" spans="1:8" ht="55.5" customHeight="1" x14ac:dyDescent="0.35">
      <c r="A6" s="17" t="s">
        <v>4</v>
      </c>
      <c r="B6" s="69" t="s">
        <v>14</v>
      </c>
      <c r="C6" s="71"/>
      <c r="D6" s="71"/>
      <c r="E6" s="70"/>
      <c r="F6" s="7" t="s">
        <v>0</v>
      </c>
    </row>
    <row r="7" spans="1:8" ht="21" x14ac:dyDescent="0.35">
      <c r="A7" s="6" t="s">
        <v>5</v>
      </c>
      <c r="B7" s="69" t="s">
        <v>1</v>
      </c>
      <c r="C7" s="70"/>
      <c r="D7" s="69" t="s">
        <v>2</v>
      </c>
      <c r="E7" s="70"/>
      <c r="F7" s="7" t="s">
        <v>6</v>
      </c>
    </row>
    <row r="8" spans="1:8" x14ac:dyDescent="0.35">
      <c r="A8" s="19" t="s">
        <v>23</v>
      </c>
      <c r="B8" s="8">
        <v>46022</v>
      </c>
      <c r="C8" s="9">
        <v>350</v>
      </c>
      <c r="D8" s="8">
        <v>46053</v>
      </c>
      <c r="E8" s="9">
        <v>365</v>
      </c>
      <c r="F8" s="18">
        <f>E8-C8</f>
        <v>15</v>
      </c>
    </row>
    <row r="9" spans="1:8" ht="15" customHeight="1" x14ac:dyDescent="0.35">
      <c r="A9" s="16" t="s">
        <v>0</v>
      </c>
      <c r="B9" s="68"/>
      <c r="C9" s="68"/>
      <c r="D9" s="68"/>
      <c r="E9" s="68"/>
      <c r="F9" s="16"/>
    </row>
    <row r="10" spans="1:8" ht="15" customHeight="1" x14ac:dyDescent="0.35">
      <c r="A10" s="10" t="s">
        <v>10</v>
      </c>
      <c r="B10" s="11"/>
      <c r="C10" s="11"/>
      <c r="D10" s="11"/>
      <c r="E10" s="11"/>
      <c r="F10" s="3" t="s">
        <v>0</v>
      </c>
    </row>
    <row r="11" spans="1:8" ht="15" customHeight="1" x14ac:dyDescent="0.35">
      <c r="A11" s="59" t="s">
        <v>8</v>
      </c>
      <c r="B11" s="60"/>
      <c r="C11" s="60"/>
      <c r="D11" s="60"/>
      <c r="E11" s="61"/>
      <c r="F11" s="13">
        <v>2690.7</v>
      </c>
    </row>
    <row r="12" spans="1:8" ht="18.75" customHeight="1" x14ac:dyDescent="0.35">
      <c r="A12" s="65" t="s">
        <v>19</v>
      </c>
      <c r="B12" s="66"/>
      <c r="C12" s="66"/>
      <c r="D12" s="66"/>
      <c r="E12" s="67"/>
      <c r="F12" s="14">
        <f>F8</f>
        <v>15</v>
      </c>
    </row>
    <row r="13" spans="1:8" ht="15" customHeight="1" x14ac:dyDescent="0.35">
      <c r="A13" s="65" t="s">
        <v>20</v>
      </c>
      <c r="B13" s="66"/>
      <c r="C13" s="66"/>
      <c r="D13" s="66"/>
      <c r="E13" s="67"/>
      <c r="F13" s="13">
        <v>3</v>
      </c>
    </row>
    <row r="14" spans="1:8" ht="15" customHeight="1" x14ac:dyDescent="0.35">
      <c r="A14" s="59" t="s">
        <v>21</v>
      </c>
      <c r="B14" s="60"/>
      <c r="C14" s="60"/>
      <c r="D14" s="60"/>
      <c r="E14" s="61"/>
      <c r="F14" s="14">
        <f>F12-F13</f>
        <v>12</v>
      </c>
    </row>
    <row r="15" spans="1:8" ht="29.25" customHeight="1" x14ac:dyDescent="0.35">
      <c r="A15" s="59" t="s">
        <v>22</v>
      </c>
      <c r="B15" s="60"/>
      <c r="C15" s="60"/>
      <c r="D15" s="60"/>
      <c r="E15" s="61"/>
      <c r="F15" s="15">
        <f>F14*38.27</f>
        <v>459.24</v>
      </c>
    </row>
    <row r="16" spans="1:8" ht="24.5" customHeight="1" x14ac:dyDescent="0.35">
      <c r="A16" s="62" t="s">
        <v>12</v>
      </c>
      <c r="B16" s="63"/>
      <c r="C16" s="63"/>
      <c r="D16" s="63"/>
      <c r="E16" s="64"/>
      <c r="F16" s="12">
        <f>F15/F11</f>
        <v>0.17067677556026314</v>
      </c>
    </row>
    <row r="18" spans="1:8" ht="29.25" customHeight="1" x14ac:dyDescent="0.35"/>
    <row r="19" spans="1:8" s="1" customFormat="1" x14ac:dyDescent="0.35">
      <c r="A19"/>
      <c r="B19"/>
      <c r="C19"/>
      <c r="D19"/>
      <c r="E19"/>
      <c r="F19"/>
      <c r="G19"/>
      <c r="H19"/>
    </row>
    <row r="22" spans="1:8" ht="35.25" customHeight="1" x14ac:dyDescent="0.35"/>
    <row r="25" spans="1:8" ht="15" customHeight="1" x14ac:dyDescent="0.35"/>
    <row r="26" spans="1:8" ht="15" customHeight="1" x14ac:dyDescent="0.35"/>
    <row r="27" spans="1:8" ht="15" customHeight="1" x14ac:dyDescent="0.35"/>
    <row r="28" spans="1:8" ht="15" customHeight="1" x14ac:dyDescent="0.35"/>
    <row r="29" spans="1:8" ht="15" customHeight="1" x14ac:dyDescent="0.35"/>
    <row r="30" spans="1:8" ht="15" customHeight="1" x14ac:dyDescent="0.35"/>
    <row r="31" spans="1:8" ht="27" customHeight="1" x14ac:dyDescent="0.35"/>
  </sheetData>
  <mergeCells count="11">
    <mergeCell ref="A15:E15"/>
    <mergeCell ref="A16:E16"/>
    <mergeCell ref="A3:B3"/>
    <mergeCell ref="B6:E6"/>
    <mergeCell ref="B7:C7"/>
    <mergeCell ref="D7:E7"/>
    <mergeCell ref="B9:E9"/>
    <mergeCell ref="A11:E11"/>
    <mergeCell ref="A12:E12"/>
    <mergeCell ref="A13:E13"/>
    <mergeCell ref="A14:E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Электроснабжение</vt:lpstr>
      <vt:lpstr>ХВС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Машинистова Виктория Геннадьевна</dc:creator>
  <cp:lastModifiedBy>УК Открытие</cp:lastModifiedBy>
  <cp:lastPrinted>2025-12-15T14:08:15Z</cp:lastPrinted>
  <dcterms:created xsi:type="dcterms:W3CDTF">2025-05-29T12:09:12Z</dcterms:created>
  <dcterms:modified xsi:type="dcterms:W3CDTF">2026-04-14T08:49:20Z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