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enaenakina/Downloads/"/>
    </mc:Choice>
  </mc:AlternateContent>
  <xr:revisionPtr revIDLastSave="0" documentId="8_{886A39AB-2739-4848-A356-D1F6E0B69120}" xr6:coauthVersionLast="47" xr6:coauthVersionMax="47" xr10:uidLastSave="{00000000-0000-0000-0000-000000000000}"/>
  <bookViews>
    <workbookView xWindow="0" yWindow="660" windowWidth="29040" windowHeight="15840" activeTab="1" xr2:uid="{00000000-000D-0000-FFFF-FFFF00000000}"/>
  </bookViews>
  <sheets>
    <sheet name="Электроснабжение" sheetId="3" r:id="rId1"/>
    <sheet name="ХВ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11" i="2" s="1"/>
  <c r="F14" i="2" s="1"/>
  <c r="F15" i="2" s="1"/>
  <c r="F16" i="2" s="1"/>
  <c r="F7" i="3"/>
  <c r="H7" i="3" s="1"/>
  <c r="F8" i="3"/>
  <c r="H8" i="3" s="1"/>
  <c r="F10" i="3"/>
  <c r="H10" i="3" s="1"/>
  <c r="F11" i="3"/>
  <c r="H11" i="3" s="1"/>
  <c r="F12" i="3"/>
  <c r="H12" i="3" s="1"/>
  <c r="F29" i="3"/>
  <c r="H29" i="3" s="1"/>
  <c r="F30" i="3"/>
  <c r="H30" i="3" s="1"/>
  <c r="F31" i="3"/>
  <c r="H31" i="3" s="1"/>
  <c r="H13" i="3" l="1"/>
  <c r="H17" i="3"/>
  <c r="H19" i="3" s="1"/>
  <c r="H20" i="3" s="1"/>
  <c r="H21" i="3" s="1"/>
  <c r="I21" i="3" l="1"/>
  <c r="I44" i="3" l="1"/>
</calcChain>
</file>

<file path=xl/sharedStrings.xml><?xml version="1.0" encoding="utf-8"?>
<sst xmlns="http://schemas.openxmlformats.org/spreadsheetml/2006/main" count="67" uniqueCount="35">
  <si>
    <t/>
  </si>
  <si>
    <t>Показания на начало (дата, показания)</t>
  </si>
  <si>
    <t>Показания на конец (дата, показания)</t>
  </si>
  <si>
    <t>Расч. коэффиц.</t>
  </si>
  <si>
    <t>Общедомовые приборы учета (ОДПУ)</t>
  </si>
  <si>
    <t xml:space="preserve">Заводской номер </t>
  </si>
  <si>
    <t>Итого</t>
  </si>
  <si>
    <t>Площадь жилых и нежилых помещений, кв. м.</t>
  </si>
  <si>
    <t>Объем электрической энергии, подлежащий оплате, кВт.ч</t>
  </si>
  <si>
    <t>Расчет ОДН</t>
  </si>
  <si>
    <t>Объем электрической энергии, подлежащий оплате, руб.</t>
  </si>
  <si>
    <t xml:space="preserve">Тариф ОДН для начисления по лицевым счетам жилых и нежилых помещений, руб/м2 </t>
  </si>
  <si>
    <t xml:space="preserve">Расход по ПУ, кВт.ч
</t>
  </si>
  <si>
    <t>№ 97640007927</t>
  </si>
  <si>
    <t>Солотча, 10В</t>
  </si>
  <si>
    <t>№ 97640007946</t>
  </si>
  <si>
    <t>Период начисления</t>
  </si>
  <si>
    <t xml:space="preserve">Расход электрической энергии, определенный по показаниям ИПУ, кВт.ч
</t>
  </si>
  <si>
    <t>№ 11050276</t>
  </si>
  <si>
    <t xml:space="preserve">Расход ХВС, определенный по показаниям ОДПУ, м3
</t>
  </si>
  <si>
    <t xml:space="preserve">Итоговый расход, м3
</t>
  </si>
  <si>
    <t xml:space="preserve">Расход ХВС, определенный по показаниям ИПУ, м3
</t>
  </si>
  <si>
    <t>Объем ХВС, подлежащий оплате, м3</t>
  </si>
  <si>
    <t>Объем ХВС, подлежащий оплате, руб.</t>
  </si>
  <si>
    <t>№920202712908 (Охрана, ворота)</t>
  </si>
  <si>
    <t>№920202712922 (наружное освещение)</t>
  </si>
  <si>
    <t>№920202513249 (наружное освещение)</t>
  </si>
  <si>
    <r>
      <rPr>
        <sz val="10"/>
        <color indexed="8"/>
        <rFont val="Tahoma"/>
        <family val="2"/>
        <charset val="204"/>
      </rPr>
      <t xml:space="preserve">Расход электрической энергии, определенный по показаниям ОДПУ, кВт.ч
</t>
    </r>
  </si>
  <si>
    <t xml:space="preserve">Итоговый расход, кВт.ч
</t>
  </si>
  <si>
    <t>31.11.2025</t>
  </si>
  <si>
    <t>Показания общедемовых приборов учета до распределения между МКД</t>
  </si>
  <si>
    <t>Охрана, ворота, наружное освещение (показатели расчетные)</t>
  </si>
  <si>
    <t>РАСХОД ЭЛЕКТРОСНАБЖЕНИЯ НА ОБЩЕДОМОВЫЕ НУЖДЫ ЗА ИЮНЬ 2026 ГОД</t>
  </si>
  <si>
    <t>РАСХОД ХВС НА ОБЩЕДОМОВЫЕ НУЖДЫ ЗА ИЮНЬ 2026 ГОД</t>
  </si>
  <si>
    <t>Охрана (показатели расчетные)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</si>
</sst>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-* #,##0.00\ _₽_-;\-* #,##0.00\ _₽_-;_-* &quot;-&quot;??\ _₽_-;_-@_-"/>
    <numFmt numFmtId="166" formatCode="dd\.mm\.yyyy;@"/>
    <numFmt numFmtId="167" formatCode="#,##0.000;\(#,##0.000\)"/>
    <numFmt numFmtId="168" formatCode="[$-10419]0;\(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color rgb="FF000000"/>
      <name val="Arial"/>
      <family val="2"/>
      <charset val="204"/>
    </font>
    <font>
      <sz val="16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ahoma"/>
      <family val="2"/>
      <charset val="204"/>
    </font>
    <font>
      <sz val="1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indexed="64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65">
    <xf numFmtId="0" fontId="1" fillId="0" borderId="0" xfId="0" applyFont="1"/>
    <xf numFmtId="0" fontId="0" fillId="0" borderId="0" xfId="0"/>
    <xf numFmtId="0" fontId="5" fillId="0" borderId="0" xfId="0" applyFont="1"/>
    <xf numFmtId="0" fontId="8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5" xfId="1" applyFont="1" applyBorder="1" applyAlignment="1">
      <alignment vertical="top" wrapText="1" readingOrder="1"/>
    </xf>
    <xf numFmtId="0" fontId="10" fillId="0" borderId="6" xfId="1" applyFont="1" applyBorder="1" applyAlignment="1">
      <alignment vertical="top" wrapText="1" readingOrder="1"/>
    </xf>
    <xf numFmtId="0" fontId="10" fillId="0" borderId="7" xfId="1" applyFont="1" applyBorder="1" applyAlignment="1">
      <alignment vertical="top" wrapText="1" readingOrder="1"/>
    </xf>
    <xf numFmtId="0" fontId="11" fillId="0" borderId="0" xfId="0" applyFont="1"/>
    <xf numFmtId="0" fontId="12" fillId="0" borderId="2" xfId="1" applyFont="1" applyBorder="1" applyAlignment="1">
      <alignment vertical="top" wrapText="1" readingOrder="1"/>
    </xf>
    <xf numFmtId="0" fontId="11" fillId="0" borderId="2" xfId="1" applyFont="1" applyBorder="1" applyAlignment="1">
      <alignment vertical="center" wrapText="1"/>
    </xf>
    <xf numFmtId="1" fontId="11" fillId="0" borderId="2" xfId="1" applyNumberFormat="1" applyFont="1" applyBorder="1" applyAlignment="1">
      <alignment vertical="center" wrapText="1"/>
    </xf>
    <xf numFmtId="0" fontId="13" fillId="0" borderId="2" xfId="1" applyFont="1" applyBorder="1" applyAlignment="1">
      <alignment vertical="top" wrapText="1" readingOrder="1"/>
    </xf>
    <xf numFmtId="43" fontId="11" fillId="0" borderId="2" xfId="2" applyFont="1" applyBorder="1" applyAlignment="1">
      <alignment vertical="center" wrapText="1"/>
    </xf>
    <xf numFmtId="0" fontId="10" fillId="0" borderId="2" xfId="1" applyFont="1" applyBorder="1" applyAlignment="1">
      <alignment vertical="top" wrapText="1" readingOrder="1"/>
    </xf>
    <xf numFmtId="165" fontId="14" fillId="0" borderId="2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horizontal="center" vertical="center" textRotation="90" wrapText="1" readingOrder="1"/>
    </xf>
    <xf numFmtId="0" fontId="9" fillId="0" borderId="2" xfId="1" applyFont="1" applyBorder="1" applyAlignment="1">
      <alignment horizontal="center" vertical="center" textRotation="90" wrapText="1" readingOrder="1"/>
    </xf>
    <xf numFmtId="1" fontId="9" fillId="0" borderId="2" xfId="0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9" fillId="0" borderId="2" xfId="1" applyFont="1" applyBorder="1" applyAlignment="1">
      <alignment horizontal="center" vertical="center" wrapText="1" readingOrder="1"/>
    </xf>
    <xf numFmtId="0" fontId="2" fillId="0" borderId="11" xfId="1" applyFont="1" applyBorder="1" applyAlignment="1">
      <alignment vertical="top" wrapText="1" readingOrder="1"/>
    </xf>
    <xf numFmtId="0" fontId="9" fillId="0" borderId="3" xfId="1" applyFont="1" applyBorder="1" applyAlignment="1">
      <alignment horizontal="center" vertical="center" wrapText="1" readingOrder="1"/>
    </xf>
    <xf numFmtId="166" fontId="2" fillId="0" borderId="2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8" fontId="2" fillId="0" borderId="2" xfId="1" applyNumberFormat="1" applyFont="1" applyBorder="1" applyAlignment="1">
      <alignment horizontal="center" vertical="center" wrapText="1" readingOrder="1"/>
    </xf>
    <xf numFmtId="1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9" fillId="0" borderId="2" xfId="1" applyFont="1" applyBorder="1" applyAlignment="1">
      <alignment horizontal="left" vertical="center" wrapText="1" readingOrder="1"/>
    </xf>
    <xf numFmtId="0" fontId="15" fillId="0" borderId="0" xfId="0" applyFont="1"/>
    <xf numFmtId="165" fontId="1" fillId="0" borderId="0" xfId="0" applyNumberFormat="1" applyFont="1"/>
    <xf numFmtId="0" fontId="16" fillId="0" borderId="0" xfId="0" applyFont="1"/>
    <xf numFmtId="0" fontId="17" fillId="0" borderId="0" xfId="0" applyFont="1"/>
    <xf numFmtId="0" fontId="9" fillId="0" borderId="0" xfId="1" applyFont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7" fillId="0" borderId="0" xfId="1" applyFont="1" applyAlignment="1">
      <alignment horizontal="center" vertical="top" wrapText="1" readingOrder="1"/>
    </xf>
    <xf numFmtId="0" fontId="1" fillId="0" borderId="1" xfId="0" applyFont="1" applyBorder="1"/>
    <xf numFmtId="0" fontId="10" fillId="0" borderId="8" xfId="1" applyFont="1" applyBorder="1" applyAlignment="1">
      <alignment horizontal="left" vertical="top" wrapText="1" readingOrder="1"/>
    </xf>
    <xf numFmtId="0" fontId="10" fillId="0" borderId="9" xfId="1" applyFont="1" applyBorder="1" applyAlignment="1">
      <alignment horizontal="left" vertical="top" wrapText="1" readingOrder="1"/>
    </xf>
    <xf numFmtId="0" fontId="10" fillId="0" borderId="10" xfId="1" applyFont="1" applyBorder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2" fillId="0" borderId="8" xfId="1" applyFont="1" applyBorder="1" applyAlignment="1">
      <alignment horizontal="left" vertical="top" wrapText="1" readingOrder="1"/>
    </xf>
    <xf numFmtId="0" fontId="12" fillId="0" borderId="9" xfId="1" applyFont="1" applyBorder="1" applyAlignment="1">
      <alignment horizontal="left" vertical="top" wrapText="1" readingOrder="1"/>
    </xf>
    <xf numFmtId="0" fontId="12" fillId="0" borderId="10" xfId="1" applyFont="1" applyBorder="1" applyAlignment="1">
      <alignment horizontal="left" vertical="top" wrapText="1" readingOrder="1"/>
    </xf>
    <xf numFmtId="0" fontId="13" fillId="0" borderId="8" xfId="1" applyFont="1" applyBorder="1" applyAlignment="1">
      <alignment horizontal="left" vertical="top" wrapText="1" readingOrder="1"/>
    </xf>
    <xf numFmtId="0" fontId="13" fillId="0" borderId="9" xfId="1" applyFont="1" applyBorder="1" applyAlignment="1">
      <alignment horizontal="left" vertical="top" wrapText="1" readingOrder="1"/>
    </xf>
    <xf numFmtId="0" fontId="13" fillId="0" borderId="10" xfId="1" applyFont="1" applyBorder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9" fillId="0" borderId="8" xfId="1" applyFont="1" applyBorder="1" applyAlignment="1">
      <alignment horizontal="center" vertical="center" wrapText="1" readingOrder="1"/>
    </xf>
    <xf numFmtId="0" fontId="9" fillId="0" borderId="10" xfId="1" applyFont="1" applyBorder="1" applyAlignment="1">
      <alignment horizontal="center" vertical="center" wrapText="1" readingOrder="1"/>
    </xf>
    <xf numFmtId="0" fontId="2" fillId="0" borderId="12" xfId="1" applyFont="1" applyBorder="1" applyAlignment="1">
      <alignment vertical="top" wrapText="1" readingOrder="1"/>
    </xf>
    <xf numFmtId="0" fontId="9" fillId="0" borderId="13" xfId="1" applyFont="1" applyBorder="1" applyAlignment="1">
      <alignment horizontal="center" vertical="center" wrapText="1" readingOrder="1"/>
    </xf>
    <xf numFmtId="0" fontId="9" fillId="0" borderId="14" xfId="1" applyFont="1" applyBorder="1" applyAlignment="1">
      <alignment horizontal="center" vertical="center" wrapText="1" readingOrder="1"/>
    </xf>
    <xf numFmtId="0" fontId="9" fillId="0" borderId="15" xfId="1" applyFont="1" applyBorder="1" applyAlignment="1">
      <alignment horizontal="center" vertical="center" wrapText="1" readingOrder="1"/>
    </xf>
    <xf numFmtId="0" fontId="9" fillId="0" borderId="9" xfId="1" applyFont="1" applyBorder="1" applyAlignment="1">
      <alignment horizontal="center" vertical="center" wrapText="1" readingOrder="1"/>
    </xf>
  </cellXfs>
  <cellStyles count="3">
    <cellStyle name="Обычный" xfId="0" builtinId="0"/>
    <cellStyle name="Финансовый" xfId="2" builtinId="3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C574-6DDF-4E26-94C8-E4B049502B96}">
  <sheetPr>
    <pageSetUpPr fitToPage="1"/>
  </sheetPr>
  <dimension ref="A1:J60"/>
  <sheetViews>
    <sheetView workbookViewId="0">
      <selection activeCell="J30" sqref="J30"/>
    </sheetView>
  </sheetViews>
  <sheetFormatPr baseColWidth="10" defaultColWidth="9.1640625" defaultRowHeight="15" x14ac:dyDescent="0.2"/>
  <cols>
    <col min="1" max="1" width="25" customWidth="1"/>
    <col min="2" max="2" width="13" customWidth="1"/>
    <col min="3" max="3" width="9.5" customWidth="1"/>
    <col min="4" max="4" width="14.33203125" customWidth="1"/>
    <col min="5" max="5" width="10.5" customWidth="1"/>
    <col min="6" max="6" width="9.33203125" customWidth="1"/>
    <col min="7" max="7" width="10.6640625" customWidth="1"/>
    <col min="8" max="8" width="12.5" customWidth="1"/>
    <col min="9" max="9" width="16.1640625" hidden="1" customWidth="1"/>
    <col min="10" max="10" width="18.5" customWidth="1"/>
    <col min="11" max="11" width="0" hidden="1" customWidth="1"/>
  </cols>
  <sheetData>
    <row r="1" spans="1:10" ht="17" customHeight="1" x14ac:dyDescent="0.2">
      <c r="A1" s="42" t="s">
        <v>0</v>
      </c>
      <c r="B1" s="42"/>
      <c r="C1" s="42"/>
      <c r="D1" s="42"/>
      <c r="E1" s="42"/>
      <c r="F1" s="43"/>
      <c r="G1" s="43"/>
      <c r="H1" s="43"/>
      <c r="I1" s="43"/>
      <c r="J1" s="43"/>
    </row>
    <row r="2" spans="1:10" s="3" customFormat="1" ht="28.5" customHeight="1" x14ac:dyDescent="0.25">
      <c r="A2" s="44" t="s">
        <v>14</v>
      </c>
      <c r="B2" s="44"/>
    </row>
    <row r="3" spans="1:10" s="1" customFormat="1" x14ac:dyDescent="0.2">
      <c r="A3" s="2" t="s">
        <v>32</v>
      </c>
    </row>
    <row r="4" spans="1:10" ht="17" customHeight="1" x14ac:dyDescent="0.2">
      <c r="A4" s="23"/>
    </row>
    <row r="5" spans="1:10" ht="39.75" customHeight="1" x14ac:dyDescent="0.2">
      <c r="A5" s="27" t="s">
        <v>4</v>
      </c>
      <c r="B5" s="61" t="s">
        <v>16</v>
      </c>
      <c r="C5" s="62"/>
      <c r="D5" s="62"/>
      <c r="E5" s="63"/>
      <c r="F5" s="18" t="s">
        <v>0</v>
      </c>
      <c r="G5" s="27" t="s">
        <v>0</v>
      </c>
      <c r="H5" s="19" t="s">
        <v>0</v>
      </c>
      <c r="I5" s="45"/>
      <c r="J5" s="43"/>
    </row>
    <row r="6" spans="1:10" ht="55.5" customHeight="1" x14ac:dyDescent="0.2">
      <c r="A6" s="25" t="s">
        <v>5</v>
      </c>
      <c r="B6" s="58" t="s">
        <v>1</v>
      </c>
      <c r="C6" s="59"/>
      <c r="D6" s="58" t="s">
        <v>2</v>
      </c>
      <c r="E6" s="59"/>
      <c r="F6" s="25" t="s">
        <v>12</v>
      </c>
      <c r="G6" s="25" t="s">
        <v>3</v>
      </c>
      <c r="H6" s="25" t="s">
        <v>28</v>
      </c>
    </row>
    <row r="7" spans="1:10" ht="30.75" customHeight="1" x14ac:dyDescent="0.2">
      <c r="A7" s="4" t="s">
        <v>13</v>
      </c>
      <c r="B7" s="28">
        <v>46173</v>
      </c>
      <c r="C7" s="29">
        <v>293.10000000000002</v>
      </c>
      <c r="D7" s="28">
        <v>46203</v>
      </c>
      <c r="E7" s="29">
        <v>301.12</v>
      </c>
      <c r="F7" s="30">
        <f>E7-C7</f>
        <v>8.0199999999999818</v>
      </c>
      <c r="G7" s="31">
        <v>60</v>
      </c>
      <c r="H7" s="32">
        <f>F7*G7</f>
        <v>481.19999999999891</v>
      </c>
    </row>
    <row r="8" spans="1:10" ht="30.75" customHeight="1" x14ac:dyDescent="0.2">
      <c r="A8" s="4" t="s">
        <v>15</v>
      </c>
      <c r="B8" s="28">
        <v>46173</v>
      </c>
      <c r="C8" s="29">
        <v>1329.45</v>
      </c>
      <c r="D8" s="28">
        <v>46203</v>
      </c>
      <c r="E8" s="29">
        <v>1431.1</v>
      </c>
      <c r="F8" s="30">
        <f>E8-C8</f>
        <v>101.64999999999986</v>
      </c>
      <c r="G8" s="31">
        <v>60</v>
      </c>
      <c r="H8" s="32">
        <f>F8*G8</f>
        <v>6098.9999999999918</v>
      </c>
    </row>
    <row r="9" spans="1:10" ht="41.25" customHeight="1" x14ac:dyDescent="0.2">
      <c r="A9" s="35" t="s">
        <v>31</v>
      </c>
      <c r="B9" s="28"/>
      <c r="C9" s="29"/>
      <c r="D9" s="28"/>
      <c r="E9" s="29"/>
      <c r="F9" s="30"/>
      <c r="G9" s="31"/>
      <c r="H9" s="32">
        <v>477</v>
      </c>
    </row>
    <row r="10" spans="1:10" ht="35.25" hidden="1" customHeight="1" x14ac:dyDescent="0.2">
      <c r="A10" s="6" t="s">
        <v>24</v>
      </c>
      <c r="B10" s="28" t="s">
        <v>29</v>
      </c>
      <c r="C10" s="29">
        <v>2790</v>
      </c>
      <c r="D10" s="28">
        <v>46022</v>
      </c>
      <c r="E10" s="29">
        <v>3776</v>
      </c>
      <c r="F10" s="30">
        <f>E10-C10</f>
        <v>986</v>
      </c>
      <c r="G10" s="31">
        <v>1</v>
      </c>
      <c r="H10" s="32">
        <f>F10*G10</f>
        <v>986</v>
      </c>
    </row>
    <row r="11" spans="1:10" ht="35.25" hidden="1" customHeight="1" x14ac:dyDescent="0.2">
      <c r="A11" s="6" t="s">
        <v>25</v>
      </c>
      <c r="B11" s="28" t="s">
        <v>29</v>
      </c>
      <c r="C11" s="29">
        <v>1230</v>
      </c>
      <c r="D11" s="28">
        <v>46022</v>
      </c>
      <c r="E11" s="29">
        <v>1542</v>
      </c>
      <c r="F11" s="30">
        <f>E11-C11</f>
        <v>312</v>
      </c>
      <c r="G11" s="31">
        <v>1</v>
      </c>
      <c r="H11" s="32">
        <f>F11*G11</f>
        <v>312</v>
      </c>
    </row>
    <row r="12" spans="1:10" ht="35.25" hidden="1" customHeight="1" x14ac:dyDescent="0.2">
      <c r="A12" s="6" t="s">
        <v>26</v>
      </c>
      <c r="B12" s="28" t="s">
        <v>29</v>
      </c>
      <c r="C12" s="29">
        <v>1641</v>
      </c>
      <c r="D12" s="28">
        <v>46022</v>
      </c>
      <c r="E12" s="29">
        <v>2147</v>
      </c>
      <c r="F12" s="30">
        <f>E12-C12</f>
        <v>506</v>
      </c>
      <c r="G12" s="31">
        <v>1</v>
      </c>
      <c r="H12" s="32">
        <f>F12*G12</f>
        <v>506</v>
      </c>
    </row>
    <row r="13" spans="1:10" x14ac:dyDescent="0.2">
      <c r="A13" s="22" t="s">
        <v>6</v>
      </c>
      <c r="B13" s="22"/>
      <c r="C13" s="22"/>
      <c r="D13" s="22"/>
      <c r="E13" s="22"/>
      <c r="F13" s="22"/>
      <c r="G13" s="22"/>
      <c r="H13" s="21">
        <f>H7+H8+H9</f>
        <v>7057.1999999999907</v>
      </c>
      <c r="I13" s="43"/>
      <c r="J13" s="43"/>
    </row>
    <row r="14" spans="1:10" x14ac:dyDescent="0.2">
      <c r="A14" s="26" t="s">
        <v>0</v>
      </c>
      <c r="B14" s="60"/>
      <c r="C14" s="60"/>
      <c r="D14" s="60"/>
      <c r="E14" s="60"/>
      <c r="F14" s="60"/>
      <c r="G14" s="60"/>
      <c r="H14" s="60"/>
      <c r="I14" s="49"/>
      <c r="J14" s="49"/>
    </row>
    <row r="15" spans="1:10" ht="15" customHeight="1" x14ac:dyDescent="0.2">
      <c r="A15" s="7" t="s">
        <v>9</v>
      </c>
      <c r="B15" s="8"/>
      <c r="C15" s="8"/>
      <c r="D15" s="8"/>
      <c r="E15" s="8"/>
      <c r="F15" s="9"/>
      <c r="G15" s="10"/>
      <c r="H15" s="24" t="s">
        <v>0</v>
      </c>
    </row>
    <row r="16" spans="1:10" ht="15" customHeight="1" x14ac:dyDescent="0.2">
      <c r="A16" s="50" t="s">
        <v>7</v>
      </c>
      <c r="B16" s="51"/>
      <c r="C16" s="51"/>
      <c r="D16" s="51"/>
      <c r="E16" s="51"/>
      <c r="F16" s="52"/>
      <c r="G16" s="11"/>
      <c r="H16" s="12">
        <v>5874.9</v>
      </c>
      <c r="J16" s="24"/>
    </row>
    <row r="17" spans="1:10" ht="15" customHeight="1" x14ac:dyDescent="0.2">
      <c r="A17" s="50" t="s">
        <v>27</v>
      </c>
      <c r="B17" s="51"/>
      <c r="C17" s="51"/>
      <c r="D17" s="51"/>
      <c r="E17" s="51"/>
      <c r="F17" s="52"/>
      <c r="G17" s="11"/>
      <c r="H17" s="13">
        <f>H7+H8+H9</f>
        <v>7057.1999999999907</v>
      </c>
      <c r="J17" s="24"/>
    </row>
    <row r="18" spans="1:10" ht="18.75" customHeight="1" x14ac:dyDescent="0.2">
      <c r="A18" s="53" t="s">
        <v>17</v>
      </c>
      <c r="B18" s="54"/>
      <c r="C18" s="54"/>
      <c r="D18" s="54"/>
      <c r="E18" s="54"/>
      <c r="F18" s="55"/>
      <c r="G18" s="14"/>
      <c r="H18" s="12">
        <v>736</v>
      </c>
      <c r="J18" s="24"/>
    </row>
    <row r="19" spans="1:10" ht="15" customHeight="1" x14ac:dyDescent="0.2">
      <c r="A19" s="50" t="s">
        <v>8</v>
      </c>
      <c r="B19" s="51"/>
      <c r="C19" s="51"/>
      <c r="D19" s="51"/>
      <c r="E19" s="51"/>
      <c r="F19" s="52"/>
      <c r="G19" s="11"/>
      <c r="H19" s="13">
        <f>H17-H18</f>
        <v>6321.1999999999907</v>
      </c>
      <c r="J19" s="24"/>
    </row>
    <row r="20" spans="1:10" ht="15" customHeight="1" x14ac:dyDescent="0.2">
      <c r="A20" s="50" t="s">
        <v>10</v>
      </c>
      <c r="B20" s="51"/>
      <c r="C20" s="51"/>
      <c r="D20" s="51"/>
      <c r="E20" s="51"/>
      <c r="F20" s="52"/>
      <c r="G20" s="11"/>
      <c r="H20" s="15">
        <f>H19*5.07</f>
        <v>32048.483999999953</v>
      </c>
      <c r="J20" s="24"/>
    </row>
    <row r="21" spans="1:10" ht="36" customHeight="1" x14ac:dyDescent="0.2">
      <c r="A21" s="46" t="s">
        <v>11</v>
      </c>
      <c r="B21" s="47"/>
      <c r="C21" s="47"/>
      <c r="D21" s="47"/>
      <c r="E21" s="47"/>
      <c r="F21" s="48"/>
      <c r="G21" s="16"/>
      <c r="H21" s="17">
        <f>H20/H16</f>
        <v>5.4551539600673982</v>
      </c>
      <c r="I21" s="38">
        <f>H21-0.57</f>
        <v>4.8851539600673979</v>
      </c>
      <c r="J21" s="24"/>
    </row>
    <row r="24" spans="1:10" ht="29.25" customHeight="1" x14ac:dyDescent="0.2"/>
    <row r="25" spans="1:10" s="1" customFormat="1" x14ac:dyDescent="0.2">
      <c r="A25"/>
      <c r="B25"/>
      <c r="C25"/>
      <c r="D25"/>
      <c r="E25"/>
      <c r="F25"/>
      <c r="G25"/>
      <c r="H25"/>
    </row>
    <row r="26" spans="1:10" ht="19" x14ac:dyDescent="0.25">
      <c r="A26" s="37" t="s">
        <v>30</v>
      </c>
      <c r="B26" s="37"/>
      <c r="C26" s="37"/>
      <c r="D26" s="37"/>
      <c r="E26" s="37"/>
      <c r="F26" s="37"/>
      <c r="G26" s="37"/>
      <c r="H26" s="37"/>
    </row>
    <row r="28" spans="1:10" ht="65" x14ac:dyDescent="0.2">
      <c r="A28" s="25" t="s">
        <v>5</v>
      </c>
      <c r="B28" s="58" t="s">
        <v>1</v>
      </c>
      <c r="C28" s="59"/>
      <c r="D28" s="58" t="s">
        <v>2</v>
      </c>
      <c r="E28" s="59"/>
      <c r="F28" s="20" t="s">
        <v>12</v>
      </c>
      <c r="G28" s="20" t="s">
        <v>3</v>
      </c>
      <c r="H28" s="20" t="s">
        <v>28</v>
      </c>
    </row>
    <row r="29" spans="1:10" ht="30" customHeight="1" x14ac:dyDescent="0.2">
      <c r="A29" s="33" t="s">
        <v>24</v>
      </c>
      <c r="B29" s="28">
        <v>45961</v>
      </c>
      <c r="C29" s="29">
        <v>3015</v>
      </c>
      <c r="D29" s="28" t="s">
        <v>29</v>
      </c>
      <c r="E29" s="29">
        <v>4068</v>
      </c>
      <c r="F29" s="30">
        <f t="shared" ref="F29:F31" si="0">E29-C29</f>
        <v>1053</v>
      </c>
      <c r="G29" s="31">
        <v>1</v>
      </c>
      <c r="H29" s="34">
        <f t="shared" ref="H29:H31" si="1">F29*G29</f>
        <v>1053</v>
      </c>
    </row>
    <row r="30" spans="1:10" ht="30" customHeight="1" x14ac:dyDescent="0.2">
      <c r="A30" s="33" t="s">
        <v>25</v>
      </c>
      <c r="B30" s="28">
        <v>45961</v>
      </c>
      <c r="C30" s="29">
        <v>1443</v>
      </c>
      <c r="D30" s="28" t="s">
        <v>29</v>
      </c>
      <c r="E30" s="29">
        <v>1794</v>
      </c>
      <c r="F30" s="30">
        <f t="shared" si="0"/>
        <v>351</v>
      </c>
      <c r="G30" s="31">
        <v>1</v>
      </c>
      <c r="H30" s="34">
        <f t="shared" si="1"/>
        <v>351</v>
      </c>
    </row>
    <row r="31" spans="1:10" ht="38.25" customHeight="1" x14ac:dyDescent="0.2">
      <c r="A31" s="33" t="s">
        <v>26</v>
      </c>
      <c r="B31" s="28">
        <v>45961</v>
      </c>
      <c r="C31" s="29">
        <v>1993</v>
      </c>
      <c r="D31" s="28" t="s">
        <v>29</v>
      </c>
      <c r="E31" s="29">
        <v>2393</v>
      </c>
      <c r="F31" s="30">
        <f t="shared" si="0"/>
        <v>400</v>
      </c>
      <c r="G31" s="31">
        <v>1</v>
      </c>
      <c r="H31" s="34">
        <f t="shared" si="1"/>
        <v>400</v>
      </c>
    </row>
    <row r="32" spans="1:10" ht="36.75" hidden="1" customHeight="1" x14ac:dyDescent="0.2"/>
    <row r="33" spans="1:9" ht="36.75" hidden="1" customHeight="1" x14ac:dyDescent="0.2"/>
    <row r="34" spans="1:9" ht="36.75" hidden="1" customHeight="1" x14ac:dyDescent="0.2"/>
    <row r="35" spans="1:9" ht="28.5" hidden="1" customHeight="1" x14ac:dyDescent="0.2"/>
    <row r="36" spans="1:9" ht="24" customHeight="1" x14ac:dyDescent="0.2"/>
    <row r="44" spans="1:9" ht="39.75" customHeight="1" x14ac:dyDescent="0.2">
      <c r="I44" s="38" t="e">
        <f>#REF!+0.85</f>
        <v>#REF!</v>
      </c>
    </row>
    <row r="48" spans="1:9" s="37" customFormat="1" ht="19" hidden="1" x14ac:dyDescent="0.25">
      <c r="A48"/>
      <c r="B48"/>
      <c r="C48"/>
      <c r="D48"/>
      <c r="E48"/>
      <c r="F48"/>
      <c r="G48"/>
      <c r="H48"/>
    </row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9" ht="30" customHeight="1" x14ac:dyDescent="0.2"/>
    <row r="60" ht="30" customHeight="1" x14ac:dyDescent="0.2"/>
  </sheetData>
  <mergeCells count="20">
    <mergeCell ref="A17:F17"/>
    <mergeCell ref="A18:F18"/>
    <mergeCell ref="A19:F19"/>
    <mergeCell ref="A20:F20"/>
    <mergeCell ref="B28:C28"/>
    <mergeCell ref="D28:E28"/>
    <mergeCell ref="A1:E1"/>
    <mergeCell ref="F1:H1"/>
    <mergeCell ref="I1:J1"/>
    <mergeCell ref="A2:B2"/>
    <mergeCell ref="B5:E5"/>
    <mergeCell ref="I5:J5"/>
    <mergeCell ref="A21:F21"/>
    <mergeCell ref="B6:C6"/>
    <mergeCell ref="D6:E6"/>
    <mergeCell ref="I13:J13"/>
    <mergeCell ref="B14:E14"/>
    <mergeCell ref="F14:H14"/>
    <mergeCell ref="I14:J14"/>
    <mergeCell ref="A16:F16"/>
  </mergeCells>
  <pageMargins left="0.7" right="0.7" top="0.75" bottom="0.75" header="0.3" footer="0.3"/>
  <pageSetup paperSize="9" scale="6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D2DE-0512-4C0F-87D9-F17B14ADBE14}">
  <dimension ref="A1:F33"/>
  <sheetViews>
    <sheetView tabSelected="1" workbookViewId="0">
      <selection activeCell="G34" sqref="A18:G34"/>
    </sheetView>
  </sheetViews>
  <sheetFormatPr baseColWidth="10" defaultColWidth="9.1640625" defaultRowHeight="14" x14ac:dyDescent="0.2"/>
  <cols>
    <col min="1" max="1" width="19.1640625" style="10" customWidth="1"/>
    <col min="2" max="2" width="10.5" style="10" customWidth="1"/>
    <col min="3" max="3" width="9.5" style="10" customWidth="1"/>
    <col min="4" max="4" width="10.1640625" style="10" customWidth="1"/>
    <col min="5" max="5" width="10.5" style="10" customWidth="1"/>
    <col min="6" max="6" width="17.1640625" style="10" customWidth="1"/>
    <col min="7" max="16384" width="9.1640625" style="10"/>
  </cols>
  <sheetData>
    <row r="1" spans="1:6" ht="17" customHeight="1" x14ac:dyDescent="0.2">
      <c r="A1" s="57" t="s">
        <v>0</v>
      </c>
      <c r="B1" s="57"/>
      <c r="C1" s="57"/>
      <c r="D1" s="57"/>
      <c r="E1" s="57"/>
    </row>
    <row r="2" spans="1:6" ht="28.5" customHeight="1" x14ac:dyDescent="0.2">
      <c r="A2" s="56" t="s">
        <v>14</v>
      </c>
      <c r="B2" s="56"/>
    </row>
    <row r="3" spans="1:6" s="40" customFormat="1" x14ac:dyDescent="0.2">
      <c r="A3" s="39" t="s">
        <v>33</v>
      </c>
    </row>
    <row r="4" spans="1:6" ht="17" customHeight="1" x14ac:dyDescent="0.2">
      <c r="A4" s="41"/>
    </row>
    <row r="5" spans="1:6" ht="39.75" customHeight="1" x14ac:dyDescent="0.2">
      <c r="A5" s="36" t="s">
        <v>4</v>
      </c>
      <c r="B5" s="58" t="s">
        <v>16</v>
      </c>
      <c r="C5" s="64"/>
      <c r="D5" s="64"/>
      <c r="E5" s="59"/>
      <c r="F5" s="20" t="s">
        <v>0</v>
      </c>
    </row>
    <row r="6" spans="1:6" ht="55.5" customHeight="1" x14ac:dyDescent="0.2">
      <c r="A6" s="25" t="s">
        <v>5</v>
      </c>
      <c r="B6" s="58" t="s">
        <v>1</v>
      </c>
      <c r="C6" s="59"/>
      <c r="D6" s="58" t="s">
        <v>2</v>
      </c>
      <c r="E6" s="59"/>
      <c r="F6" s="25" t="s">
        <v>20</v>
      </c>
    </row>
    <row r="7" spans="1:6" ht="29.25" customHeight="1" x14ac:dyDescent="0.2">
      <c r="A7" s="5" t="s">
        <v>18</v>
      </c>
      <c r="B7" s="28">
        <v>46173</v>
      </c>
      <c r="C7" s="29">
        <v>615</v>
      </c>
      <c r="D7" s="28">
        <v>46203</v>
      </c>
      <c r="E7" s="29">
        <v>700</v>
      </c>
      <c r="F7" s="32">
        <f>E7-C7</f>
        <v>85</v>
      </c>
    </row>
    <row r="8" spans="1:6" x14ac:dyDescent="0.2">
      <c r="A8" s="26" t="s">
        <v>0</v>
      </c>
      <c r="B8" s="60"/>
      <c r="C8" s="60"/>
      <c r="D8" s="60"/>
      <c r="E8" s="60"/>
      <c r="F8" s="26"/>
    </row>
    <row r="9" spans="1:6" ht="15" customHeight="1" x14ac:dyDescent="0.2">
      <c r="A9" s="7" t="s">
        <v>9</v>
      </c>
      <c r="B9" s="8"/>
      <c r="C9" s="8"/>
      <c r="D9" s="8"/>
      <c r="E9" s="8"/>
      <c r="F9" s="24" t="s">
        <v>0</v>
      </c>
    </row>
    <row r="10" spans="1:6" ht="15" customHeight="1" x14ac:dyDescent="0.2">
      <c r="A10" s="50" t="s">
        <v>7</v>
      </c>
      <c r="B10" s="51"/>
      <c r="C10" s="51"/>
      <c r="D10" s="51"/>
      <c r="E10" s="52"/>
      <c r="F10" s="12">
        <v>5874.9</v>
      </c>
    </row>
    <row r="11" spans="1:6" ht="15" customHeight="1" x14ac:dyDescent="0.2">
      <c r="A11" s="53" t="s">
        <v>19</v>
      </c>
      <c r="B11" s="54"/>
      <c r="C11" s="54"/>
      <c r="D11" s="54"/>
      <c r="E11" s="55"/>
      <c r="F11" s="13">
        <f>F7</f>
        <v>85</v>
      </c>
    </row>
    <row r="12" spans="1:6" ht="15" customHeight="1" x14ac:dyDescent="0.2">
      <c r="A12" s="53" t="s">
        <v>34</v>
      </c>
      <c r="B12" s="54"/>
      <c r="C12" s="54"/>
      <c r="D12" s="54"/>
      <c r="E12" s="55"/>
      <c r="F12" s="13">
        <v>33</v>
      </c>
    </row>
    <row r="13" spans="1:6" ht="18.75" customHeight="1" x14ac:dyDescent="0.2">
      <c r="A13" s="53" t="s">
        <v>21</v>
      </c>
      <c r="B13" s="54"/>
      <c r="C13" s="54"/>
      <c r="D13" s="54"/>
      <c r="E13" s="55"/>
      <c r="F13" s="12">
        <v>45</v>
      </c>
    </row>
    <row r="14" spans="1:6" ht="15" customHeight="1" x14ac:dyDescent="0.2">
      <c r="A14" s="50" t="s">
        <v>22</v>
      </c>
      <c r="B14" s="51"/>
      <c r="C14" s="51"/>
      <c r="D14" s="51"/>
      <c r="E14" s="52"/>
      <c r="F14" s="13">
        <f>F11+F12-F13</f>
        <v>73</v>
      </c>
    </row>
    <row r="15" spans="1:6" ht="15" customHeight="1" x14ac:dyDescent="0.2">
      <c r="A15" s="50" t="s">
        <v>23</v>
      </c>
      <c r="B15" s="51"/>
      <c r="C15" s="51"/>
      <c r="D15" s="51"/>
      <c r="E15" s="52"/>
      <c r="F15" s="15">
        <f>F14*77.44</f>
        <v>5653.12</v>
      </c>
    </row>
    <row r="16" spans="1:6" ht="29.25" customHeight="1" x14ac:dyDescent="0.2">
      <c r="A16" s="46" t="s">
        <v>11</v>
      </c>
      <c r="B16" s="47"/>
      <c r="C16" s="47"/>
      <c r="D16" s="47"/>
      <c r="E16" s="48"/>
      <c r="F16" s="17">
        <f>F15/F10</f>
        <v>0.96224957020545032</v>
      </c>
    </row>
    <row r="19" ht="29.25" customHeight="1" x14ac:dyDescent="0.2"/>
    <row r="20" s="40" customFormat="1" x14ac:dyDescent="0.2"/>
    <row r="23" ht="51.75" customHeight="1" x14ac:dyDescent="0.2"/>
    <row r="24" ht="32.2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27" customHeight="1" x14ac:dyDescent="0.2"/>
  </sheetData>
  <dataConsolidate/>
  <mergeCells count="13">
    <mergeCell ref="A1:E1"/>
    <mergeCell ref="A2:B2"/>
    <mergeCell ref="B5:E5"/>
    <mergeCell ref="B8:E8"/>
    <mergeCell ref="D6:E6"/>
    <mergeCell ref="B6:C6"/>
    <mergeCell ref="A12:E12"/>
    <mergeCell ref="A10:E10"/>
    <mergeCell ref="A11:E11"/>
    <mergeCell ref="A13:E13"/>
    <mergeCell ref="A14:E14"/>
    <mergeCell ref="A15:E15"/>
    <mergeCell ref="A16:E16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Электроснабжение</vt:lpstr>
      <vt:lpstr>ХВС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Машинистова Виктория Геннадьевна</dc:creator>
  <cp:lastModifiedBy>Microsoft Office User</cp:lastModifiedBy>
  <cp:lastPrinted>2025-12-15T14:08:15Z</cp:lastPrinted>
  <dcterms:created xsi:type="dcterms:W3CDTF">2025-05-29T12:09:12Z</dcterms:created>
  <dcterms:modified xsi:type="dcterms:W3CDTF">2026-07-23T08:42:05Z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