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enaenakina/Downloads/"/>
    </mc:Choice>
  </mc:AlternateContent>
  <xr:revisionPtr revIDLastSave="0" documentId="8_{768A2694-075B-8943-A529-E62CDC736EFA}" xr6:coauthVersionLast="47" xr6:coauthVersionMax="47" xr10:uidLastSave="{00000000-0000-0000-0000-000000000000}"/>
  <bookViews>
    <workbookView xWindow="0" yWindow="660" windowWidth="29040" windowHeight="15840" xr2:uid="{00000000-000D-0000-FFFF-FFFF00000000}"/>
  </bookViews>
  <sheets>
    <sheet name="О8 Итоги расчета по МК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7" i="1"/>
  <c r="L7" i="1" s="1"/>
  <c r="J8" i="1"/>
  <c r="L8" i="1" s="1"/>
  <c r="J9" i="1"/>
  <c r="L9" i="1" s="1"/>
  <c r="J10" i="1"/>
  <c r="L10" i="1" s="1"/>
  <c r="J11" i="1"/>
  <c r="L11" i="1" s="1"/>
  <c r="J12" i="1"/>
  <c r="L12" i="1" s="1"/>
  <c r="L13" i="1"/>
  <c r="J6" i="1"/>
  <c r="L6" i="1" s="1"/>
  <c r="L14" i="1" l="1"/>
  <c r="J18" i="1" s="1"/>
  <c r="J21" i="1" l="1"/>
  <c r="J22" i="1" l="1"/>
  <c r="J23" i="1" s="1"/>
</calcChain>
</file>

<file path=xl/sharedStrings.xml><?xml version="1.0" encoding="utf-8"?>
<sst xmlns="http://schemas.openxmlformats.org/spreadsheetml/2006/main" count="61" uniqueCount="31">
  <si>
    <t/>
  </si>
  <si>
    <t>Тип ПУ</t>
  </si>
  <si>
    <t>Значность</t>
  </si>
  <si>
    <t>Показания на начало (дата, показания)</t>
  </si>
  <si>
    <t>Показания на конец (дата, показания)</t>
  </si>
  <si>
    <t>Расч. коэффиц.</t>
  </si>
  <si>
    <t>Общедомовые приборы учета (ОДПУ)</t>
  </si>
  <si>
    <t>Наименование точки учета</t>
  </si>
  <si>
    <t xml:space="preserve">Заводской номер </t>
  </si>
  <si>
    <r>
      <rPr>
        <b/>
        <sz val="8"/>
        <color rgb="FF000000"/>
        <rFont val="Arial"/>
        <family val="2"/>
        <charset val="204"/>
      </rPr>
      <t xml:space="preserve">Итоговый расход, кВт.ч
</t>
    </r>
  </si>
  <si>
    <t>СЕ 308 1,0/16/6,3</t>
  </si>
  <si>
    <t>12286205913185</t>
  </si>
  <si>
    <t>12920201210508</t>
  </si>
  <si>
    <t>12921203903744</t>
  </si>
  <si>
    <t>12921203903753</t>
  </si>
  <si>
    <t>12921203904092</t>
  </si>
  <si>
    <t>12921203904119</t>
  </si>
  <si>
    <t>12921203904140</t>
  </si>
  <si>
    <t>12921203904187</t>
  </si>
  <si>
    <t>Итого</t>
  </si>
  <si>
    <t>Площадь жилых и нежилых помещений, кв. м.</t>
  </si>
  <si>
    <t>Объем электрической энергии, подлежащий оплате, кВт.ч</t>
  </si>
  <si>
    <t>Расчет ОДН</t>
  </si>
  <si>
    <r>
      <rPr>
        <sz val="8"/>
        <color indexed="8"/>
        <rFont val="Tahoma"/>
        <family val="2"/>
        <charset val="204"/>
      </rPr>
      <t xml:space="preserve">Расход электрической энергии, </t>
    </r>
    <r>
      <rPr>
        <sz val="8"/>
        <color indexed="8"/>
        <rFont val="Tahoma"/>
        <family val="2"/>
        <charset val="204"/>
      </rPr>
      <t xml:space="preserve">определенный по показаниям ОДПУ, кВт.ч
</t>
    </r>
  </si>
  <si>
    <t xml:space="preserve">Расход электрической энергии, определенный по показаниям ИПУ, кВт.ч (жилых помещений)
</t>
  </si>
  <si>
    <t xml:space="preserve">Расход электрической энергии, определенный по показаниям ИПУ, кВт.ч (нежилых помещений)
</t>
  </si>
  <si>
    <t>Объем электрической энергии, подлежащий оплате, руб.</t>
  </si>
  <si>
    <t xml:space="preserve">Тариф ОДН для начисления по лицевым счетам жилых и нежилых помещений, руб/м2 </t>
  </si>
  <si>
    <t xml:space="preserve">Расход по ПУ, кВт.ч
</t>
  </si>
  <si>
    <t>коммерция</t>
  </si>
  <si>
    <t>РАСХОД ЭЛЕКТРОСНАБЖЕНИЯ НА ОБЩЕДОМОВЫЕ НУЖДЫ ЗА ИЮНЬ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</si>
</sst>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[$-10419]0.000;\(0.000\)"/>
    <numFmt numFmtId="165" formatCode="_-* #,##0.00\ _₽_-;\-* #,##0.00\ _₽_-;_-* &quot;-&quot;??\ _₽_-;_-@_-"/>
    <numFmt numFmtId="166" formatCode="dd\.mm\.yyyy;@"/>
    <numFmt numFmtId="167" formatCode="#,##0.000;\(#,##0.000\)"/>
    <numFmt numFmtId="168" formatCode="#,##0.000"/>
    <numFmt numFmtId="169" formatCode="#,##0.00;\(#,##0.00\)"/>
    <numFmt numFmtId="170" formatCode="_-* #,##0_-;\-* #,##0_-;_-* &quot;-&quot;??_-;_-@_-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 style="thin">
        <color rgb="FFD3D3D3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49">
    <xf numFmtId="0" fontId="1" fillId="0" borderId="0" xfId="0" applyFont="1"/>
    <xf numFmtId="0" fontId="4" fillId="0" borderId="1" xfId="1" applyFont="1" applyBorder="1" applyAlignment="1">
      <alignment horizontal="center" vertical="center" textRotation="90" wrapText="1" readingOrder="1"/>
    </xf>
    <xf numFmtId="0" fontId="2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0" fillId="0" borderId="0" xfId="0"/>
    <xf numFmtId="0" fontId="8" fillId="0" borderId="0" xfId="0" applyFont="1"/>
    <xf numFmtId="0" fontId="4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5" xfId="1" applyFont="1" applyBorder="1" applyAlignment="1">
      <alignment horizontal="center" vertical="center" wrapText="1" readingOrder="1"/>
    </xf>
    <xf numFmtId="0" fontId="3" fillId="0" borderId="5" xfId="1" applyFont="1" applyBorder="1" applyAlignment="1">
      <alignment vertical="top" wrapText="1" readingOrder="1"/>
    </xf>
    <xf numFmtId="0" fontId="12" fillId="0" borderId="1" xfId="1" applyFont="1" applyBorder="1" applyAlignment="1">
      <alignment horizontal="center" vertical="top" wrapText="1" readingOrder="1"/>
    </xf>
    <xf numFmtId="165" fontId="11" fillId="0" borderId="3" xfId="1" applyNumberFormat="1" applyFont="1" applyBorder="1" applyAlignment="1">
      <alignment vertical="top" wrapText="1"/>
    </xf>
    <xf numFmtId="0" fontId="13" fillId="0" borderId="1" xfId="1" applyFont="1" applyBorder="1" applyAlignment="1">
      <alignment horizontal="center" vertical="center" textRotation="90" wrapText="1" readingOrder="1"/>
    </xf>
    <xf numFmtId="0" fontId="2" fillId="0" borderId="4" xfId="1" applyFont="1" applyBorder="1" applyAlignment="1">
      <alignment vertical="top" wrapText="1" readingOrder="1"/>
    </xf>
    <xf numFmtId="164" fontId="3" fillId="0" borderId="5" xfId="1" applyNumberFormat="1" applyFont="1" applyBorder="1" applyAlignment="1">
      <alignment horizontal="center" vertical="top" wrapText="1" readingOrder="1"/>
    </xf>
    <xf numFmtId="168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69" fontId="3" fillId="0" borderId="1" xfId="0" applyNumberFormat="1" applyFont="1" applyBorder="1" applyAlignment="1">
      <alignment horizontal="center" vertical="top" wrapText="1"/>
    </xf>
    <xf numFmtId="1" fontId="1" fillId="0" borderId="3" xfId="1" applyNumberFormat="1" applyFont="1" applyBorder="1" applyAlignment="1">
      <alignment vertical="top" wrapText="1"/>
    </xf>
    <xf numFmtId="166" fontId="3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170" fontId="1" fillId="0" borderId="3" xfId="2" applyNumberFormat="1" applyFont="1" applyBorder="1" applyAlignment="1">
      <alignment vertical="top" wrapText="1"/>
    </xf>
    <xf numFmtId="167" fontId="14" fillId="0" borderId="1" xfId="0" applyNumberFormat="1" applyFont="1" applyBorder="1" applyAlignment="1">
      <alignment horizontal="center" vertical="top" wrapText="1"/>
    </xf>
    <xf numFmtId="0" fontId="4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4" fillId="0" borderId="5" xfId="1" applyFont="1" applyBorder="1" applyAlignment="1">
      <alignment horizontal="left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0" fontId="4" fillId="0" borderId="5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6" xfId="0" applyFont="1" applyBorder="1"/>
    <xf numFmtId="0" fontId="6" fillId="0" borderId="5" xfId="1" applyFont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0" borderId="3" xfId="1" applyFont="1" applyBorder="1" applyAlignment="1">
      <alignment vertical="top" wrapText="1" readingOrder="1"/>
    </xf>
    <xf numFmtId="0" fontId="4" fillId="0" borderId="2" xfId="1" applyFont="1" applyBorder="1" applyAlignment="1">
      <alignment horizontal="center" vertical="center" wrapText="1" readingOrder="1"/>
    </xf>
    <xf numFmtId="0" fontId="3" fillId="0" borderId="5" xfId="1" applyFont="1" applyBorder="1" applyAlignment="1">
      <alignment horizontal="right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vertical="top" wrapText="1" readingOrder="1"/>
    </xf>
    <xf numFmtId="0" fontId="10" fillId="0" borderId="5" xfId="1" applyFont="1" applyBorder="1" applyAlignment="1">
      <alignment vertical="top" wrapText="1" readingOrder="1"/>
    </xf>
    <xf numFmtId="0" fontId="10" fillId="0" borderId="2" xfId="1" applyFont="1" applyBorder="1" applyAlignment="1">
      <alignment vertical="top" wrapText="1" readingOrder="1"/>
    </xf>
    <xf numFmtId="0" fontId="10" fillId="0" borderId="3" xfId="1" applyFont="1" applyBorder="1" applyAlignment="1">
      <alignment vertical="top" wrapText="1" readingOrder="1"/>
    </xf>
    <xf numFmtId="0" fontId="9" fillId="0" borderId="5" xfId="1" applyFont="1" applyBorder="1" applyAlignment="1">
      <alignment vertical="top" wrapText="1" readingOrder="1"/>
    </xf>
    <xf numFmtId="0" fontId="9" fillId="0" borderId="2" xfId="1" applyFont="1" applyBorder="1" applyAlignment="1">
      <alignment vertical="top" wrapText="1" readingOrder="1"/>
    </xf>
    <xf numFmtId="0" fontId="9" fillId="0" borderId="3" xfId="1" applyFont="1" applyBorder="1" applyAlignment="1">
      <alignment vertical="top" wrapText="1" readingOrder="1"/>
    </xf>
    <xf numFmtId="0" fontId="5" fillId="0" borderId="7" xfId="1" applyFont="1" applyBorder="1" applyAlignment="1">
      <alignment vertical="top" wrapText="1" readingOrder="1"/>
    </xf>
    <xf numFmtId="0" fontId="5" fillId="0" borderId="8" xfId="1" applyFont="1" applyBorder="1" applyAlignment="1">
      <alignment vertical="top" wrapText="1" readingOrder="1"/>
    </xf>
    <xf numFmtId="0" fontId="5" fillId="0" borderId="9" xfId="1" applyFont="1" applyBorder="1" applyAlignment="1">
      <alignment vertical="top" wrapText="1" readingOrder="1"/>
    </xf>
  </cellXfs>
  <cellStyles count="3">
    <cellStyle name="Обычный" xfId="0" builtinId="0"/>
    <cellStyle name="Финансовый" xfId="2" builtinId="3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showGridLines="0" tabSelected="1" workbookViewId="0">
      <selection activeCell="J23" sqref="J23"/>
    </sheetView>
  </sheetViews>
  <sheetFormatPr baseColWidth="10" defaultColWidth="8.83203125" defaultRowHeight="15" x14ac:dyDescent="0.2"/>
  <cols>
    <col min="1" max="1" width="17" customWidth="1"/>
    <col min="2" max="2" width="14.6640625" customWidth="1"/>
    <col min="3" max="3" width="22.5" customWidth="1"/>
    <col min="4" max="4" width="11.6640625" customWidth="1"/>
    <col min="5" max="5" width="10.5" customWidth="1"/>
    <col min="6" max="6" width="11.5" customWidth="1"/>
    <col min="7" max="7" width="0.1640625" customWidth="1"/>
    <col min="8" max="8" width="10.83203125" customWidth="1"/>
    <col min="9" max="9" width="11.6640625" customWidth="1"/>
    <col min="10" max="10" width="15.33203125" customWidth="1"/>
    <col min="11" max="11" width="10.6640625" customWidth="1"/>
    <col min="12" max="12" width="13.6640625" customWidth="1"/>
    <col min="13" max="13" width="16.1640625" customWidth="1"/>
    <col min="14" max="14" width="18.5" customWidth="1"/>
    <col min="15" max="15" width="0" hidden="1" customWidth="1"/>
  </cols>
  <sheetData>
    <row r="1" spans="1:14" ht="17" customHeight="1" x14ac:dyDescent="0.2">
      <c r="A1" s="24" t="s">
        <v>0</v>
      </c>
      <c r="B1" s="25"/>
      <c r="C1" s="25"/>
      <c r="D1" s="25"/>
      <c r="E1" s="25"/>
      <c r="F1" s="25"/>
      <c r="G1" s="26" t="s">
        <v>0</v>
      </c>
      <c r="H1" s="25"/>
      <c r="I1" s="25"/>
      <c r="J1" s="25"/>
      <c r="K1" s="26" t="s">
        <v>0</v>
      </c>
      <c r="L1" s="25"/>
      <c r="M1" s="25"/>
      <c r="N1" s="25"/>
    </row>
    <row r="2" spans="1:14" s="4" customFormat="1" x14ac:dyDescent="0.2">
      <c r="A2" s="5" t="s">
        <v>30</v>
      </c>
    </row>
    <row r="3" spans="1:14" ht="17" customHeight="1" x14ac:dyDescent="0.2">
      <c r="A3" s="3"/>
      <c r="G3" s="2"/>
      <c r="K3" s="2"/>
    </row>
    <row r="4" spans="1:14" ht="15" customHeight="1" x14ac:dyDescent="0.2">
      <c r="A4" s="27" t="s">
        <v>6</v>
      </c>
      <c r="B4" s="28"/>
      <c r="C4" s="6" t="s">
        <v>0</v>
      </c>
      <c r="D4" s="6" t="s">
        <v>0</v>
      </c>
      <c r="E4" s="6" t="s">
        <v>0</v>
      </c>
      <c r="F4" s="29" t="s">
        <v>0</v>
      </c>
      <c r="G4" s="30"/>
      <c r="H4" s="6" t="s">
        <v>0</v>
      </c>
      <c r="I4" s="9" t="s">
        <v>0</v>
      </c>
      <c r="J4" s="1" t="s">
        <v>0</v>
      </c>
      <c r="K4" s="1" t="s">
        <v>0</v>
      </c>
      <c r="L4" s="1" t="s">
        <v>0</v>
      </c>
      <c r="M4" s="31"/>
      <c r="N4" s="25"/>
    </row>
    <row r="5" spans="1:14" ht="59.25" customHeight="1" x14ac:dyDescent="0.2">
      <c r="A5" s="9" t="s">
        <v>7</v>
      </c>
      <c r="B5" s="6" t="s">
        <v>1</v>
      </c>
      <c r="C5" s="6" t="s">
        <v>8</v>
      </c>
      <c r="D5" s="6" t="s">
        <v>2</v>
      </c>
      <c r="E5" s="29" t="s">
        <v>3</v>
      </c>
      <c r="F5" s="35"/>
      <c r="G5" s="30"/>
      <c r="H5" s="29" t="s">
        <v>4</v>
      </c>
      <c r="I5" s="30"/>
      <c r="J5" s="13" t="s">
        <v>28</v>
      </c>
      <c r="K5" s="13" t="s">
        <v>5</v>
      </c>
      <c r="L5" s="1" t="s">
        <v>9</v>
      </c>
      <c r="M5" s="31"/>
      <c r="N5" s="25"/>
    </row>
    <row r="6" spans="1:14" x14ac:dyDescent="0.2">
      <c r="A6" s="10" t="s">
        <v>29</v>
      </c>
      <c r="B6" s="7" t="s">
        <v>10</v>
      </c>
      <c r="C6" s="7" t="s">
        <v>11</v>
      </c>
      <c r="D6" s="11">
        <v>6</v>
      </c>
      <c r="E6" s="20">
        <v>46174</v>
      </c>
      <c r="F6" s="21">
        <v>4935.9250000000002</v>
      </c>
      <c r="G6" s="15">
        <v>1891.5129999999999</v>
      </c>
      <c r="H6" s="20">
        <v>46204</v>
      </c>
      <c r="I6" s="23">
        <v>5241.2960000000003</v>
      </c>
      <c r="J6" s="16">
        <f>I6-F6</f>
        <v>305.37100000000009</v>
      </c>
      <c r="K6" s="18">
        <v>40</v>
      </c>
      <c r="L6" s="17">
        <f>J6*K6</f>
        <v>12214.840000000004</v>
      </c>
      <c r="M6" s="31"/>
      <c r="N6" s="25"/>
    </row>
    <row r="7" spans="1:14" x14ac:dyDescent="0.2">
      <c r="A7" s="10" t="s">
        <v>0</v>
      </c>
      <c r="B7" s="7" t="s">
        <v>10</v>
      </c>
      <c r="C7" s="7" t="s">
        <v>12</v>
      </c>
      <c r="D7" s="11">
        <v>6</v>
      </c>
      <c r="E7" s="20">
        <v>46174</v>
      </c>
      <c r="F7" s="21">
        <v>54498.053999999996</v>
      </c>
      <c r="G7" s="15">
        <v>20805.991999999998</v>
      </c>
      <c r="H7" s="20">
        <v>46204</v>
      </c>
      <c r="I7" s="23">
        <v>57367.326000000001</v>
      </c>
      <c r="J7" s="16">
        <f t="shared" ref="J7:J12" si="0">I7-F7</f>
        <v>2869.2720000000045</v>
      </c>
      <c r="K7" s="18">
        <v>1</v>
      </c>
      <c r="L7" s="17">
        <f t="shared" ref="L7:L13" si="1">J7*K7</f>
        <v>2869.2720000000045</v>
      </c>
      <c r="M7" s="31"/>
      <c r="N7" s="25"/>
    </row>
    <row r="8" spans="1:14" x14ac:dyDescent="0.2">
      <c r="A8" s="10" t="s">
        <v>0</v>
      </c>
      <c r="B8" s="7" t="s">
        <v>10</v>
      </c>
      <c r="C8" s="7" t="s">
        <v>13</v>
      </c>
      <c r="D8" s="11">
        <v>6</v>
      </c>
      <c r="E8" s="20">
        <v>46174</v>
      </c>
      <c r="F8" s="21">
        <v>6940.57</v>
      </c>
      <c r="G8" s="15">
        <v>3079.1570000000002</v>
      </c>
      <c r="H8" s="20">
        <v>46204</v>
      </c>
      <c r="I8" s="23">
        <v>7219.7309999999998</v>
      </c>
      <c r="J8" s="16">
        <f t="shared" si="0"/>
        <v>279.16100000000006</v>
      </c>
      <c r="K8" s="18">
        <v>40</v>
      </c>
      <c r="L8" s="17">
        <f t="shared" si="1"/>
        <v>11166.440000000002</v>
      </c>
      <c r="M8" s="31"/>
      <c r="N8" s="25"/>
    </row>
    <row r="9" spans="1:14" x14ac:dyDescent="0.2">
      <c r="A9" s="10" t="s">
        <v>29</v>
      </c>
      <c r="B9" s="7" t="s">
        <v>10</v>
      </c>
      <c r="C9" s="7" t="s">
        <v>14</v>
      </c>
      <c r="D9" s="11">
        <v>6</v>
      </c>
      <c r="E9" s="20">
        <v>46174</v>
      </c>
      <c r="F9" s="21">
        <v>170.035</v>
      </c>
      <c r="G9" s="15">
        <v>87.491</v>
      </c>
      <c r="H9" s="20">
        <v>46204</v>
      </c>
      <c r="I9" s="23">
        <v>179.09200000000001</v>
      </c>
      <c r="J9" s="16">
        <f t="shared" si="0"/>
        <v>9.0570000000000164</v>
      </c>
      <c r="K9" s="18">
        <v>50</v>
      </c>
      <c r="L9" s="17">
        <f t="shared" si="1"/>
        <v>452.85000000000082</v>
      </c>
      <c r="M9" s="31"/>
      <c r="N9" s="25"/>
    </row>
    <row r="10" spans="1:14" x14ac:dyDescent="0.2">
      <c r="A10" s="10" t="s">
        <v>0</v>
      </c>
      <c r="B10" s="7" t="s">
        <v>10</v>
      </c>
      <c r="C10" s="7" t="s">
        <v>15</v>
      </c>
      <c r="D10" s="11">
        <v>6</v>
      </c>
      <c r="E10" s="20">
        <v>46174</v>
      </c>
      <c r="F10" s="21">
        <v>3872.4079999999999</v>
      </c>
      <c r="G10" s="15">
        <v>1733.806</v>
      </c>
      <c r="H10" s="20">
        <v>46204</v>
      </c>
      <c r="I10" s="23">
        <v>4060.1170000000002</v>
      </c>
      <c r="J10" s="16">
        <f t="shared" si="0"/>
        <v>187.70900000000029</v>
      </c>
      <c r="K10" s="18">
        <v>50</v>
      </c>
      <c r="L10" s="17">
        <f t="shared" si="1"/>
        <v>9385.4500000000153</v>
      </c>
      <c r="M10" s="31"/>
      <c r="N10" s="25"/>
    </row>
    <row r="11" spans="1:14" x14ac:dyDescent="0.2">
      <c r="A11" s="10" t="s">
        <v>0</v>
      </c>
      <c r="B11" s="7" t="s">
        <v>10</v>
      </c>
      <c r="C11" s="7" t="s">
        <v>16</v>
      </c>
      <c r="D11" s="11">
        <v>6</v>
      </c>
      <c r="E11" s="20">
        <v>46174</v>
      </c>
      <c r="F11" s="21">
        <v>3380.3040000000001</v>
      </c>
      <c r="G11" s="15">
        <v>1301.6179999999999</v>
      </c>
      <c r="H11" s="20">
        <v>46204</v>
      </c>
      <c r="I11" s="23">
        <v>3526.1660000000002</v>
      </c>
      <c r="J11" s="16">
        <f t="shared" si="0"/>
        <v>145.86200000000008</v>
      </c>
      <c r="K11" s="18">
        <v>40</v>
      </c>
      <c r="L11" s="17">
        <f t="shared" si="1"/>
        <v>5834.4800000000032</v>
      </c>
      <c r="M11" s="31"/>
      <c r="N11" s="25"/>
    </row>
    <row r="12" spans="1:14" x14ac:dyDescent="0.2">
      <c r="A12" s="10" t="s">
        <v>0</v>
      </c>
      <c r="B12" s="7" t="s">
        <v>10</v>
      </c>
      <c r="C12" s="7" t="s">
        <v>17</v>
      </c>
      <c r="D12" s="11">
        <v>6</v>
      </c>
      <c r="E12" s="20">
        <v>46174</v>
      </c>
      <c r="F12" s="21">
        <v>4841.8689999999997</v>
      </c>
      <c r="G12" s="15">
        <v>2082.864</v>
      </c>
      <c r="H12" s="20">
        <v>46204</v>
      </c>
      <c r="I12" s="23">
        <v>5099.6400000000003</v>
      </c>
      <c r="J12" s="16">
        <f t="shared" si="0"/>
        <v>257.77100000000064</v>
      </c>
      <c r="K12" s="18">
        <v>50</v>
      </c>
      <c r="L12" s="17">
        <f t="shared" si="1"/>
        <v>12888.550000000032</v>
      </c>
      <c r="M12" s="31"/>
      <c r="N12" s="25"/>
    </row>
    <row r="13" spans="1:14" x14ac:dyDescent="0.2">
      <c r="A13" s="10" t="s">
        <v>0</v>
      </c>
      <c r="B13" s="7" t="s">
        <v>10</v>
      </c>
      <c r="C13" s="7" t="s">
        <v>18</v>
      </c>
      <c r="D13" s="11">
        <v>6</v>
      </c>
      <c r="E13" s="20">
        <v>46174</v>
      </c>
      <c r="F13" s="21">
        <v>473.40800000000002</v>
      </c>
      <c r="G13" s="15">
        <v>246.755</v>
      </c>
      <c r="H13" s="20">
        <v>46204</v>
      </c>
      <c r="I13" s="23">
        <v>479.96100000000001</v>
      </c>
      <c r="J13" s="16">
        <f>I13-F13</f>
        <v>6.5529999999999973</v>
      </c>
      <c r="K13" s="18">
        <v>50</v>
      </c>
      <c r="L13" s="17">
        <f t="shared" si="1"/>
        <v>327.64999999999986</v>
      </c>
      <c r="M13" s="31"/>
      <c r="N13" s="25"/>
    </row>
    <row r="14" spans="1:14" x14ac:dyDescent="0.2">
      <c r="A14" s="36" t="s">
        <v>19</v>
      </c>
      <c r="B14" s="37"/>
      <c r="C14" s="37"/>
      <c r="D14" s="37"/>
      <c r="E14" s="37"/>
      <c r="F14" s="37"/>
      <c r="G14" s="37"/>
      <c r="H14" s="37"/>
      <c r="I14" s="37"/>
      <c r="J14" s="37"/>
      <c r="K14" s="38"/>
      <c r="L14" s="17">
        <f>SUM(L6:L13)</f>
        <v>55139.532000000065</v>
      </c>
      <c r="M14" s="31"/>
      <c r="N14" s="25"/>
    </row>
    <row r="15" spans="1:14" x14ac:dyDescent="0.2">
      <c r="A15" s="14" t="s">
        <v>0</v>
      </c>
      <c r="B15" s="39" t="s">
        <v>0</v>
      </c>
      <c r="C15" s="39"/>
      <c r="D15" s="39"/>
      <c r="E15" s="39"/>
      <c r="F15" s="39"/>
      <c r="G15" s="39" t="s">
        <v>0</v>
      </c>
      <c r="H15" s="39"/>
      <c r="I15" s="39"/>
      <c r="J15" s="39"/>
      <c r="K15" s="26" t="s">
        <v>0</v>
      </c>
      <c r="L15" s="26"/>
      <c r="M15" s="26"/>
      <c r="N15" s="26"/>
    </row>
    <row r="16" spans="1:14" ht="15" customHeight="1" x14ac:dyDescent="0.2">
      <c r="A16" s="46" t="s">
        <v>22</v>
      </c>
      <c r="B16" s="47"/>
      <c r="C16" s="47"/>
      <c r="D16" s="47"/>
      <c r="E16" s="47"/>
      <c r="F16" s="47"/>
      <c r="G16" s="47"/>
      <c r="H16" s="47"/>
      <c r="I16" s="47"/>
      <c r="J16" s="48"/>
      <c r="K16" s="2" t="s">
        <v>0</v>
      </c>
      <c r="L16" s="2"/>
      <c r="M16" s="2"/>
      <c r="N16" s="2"/>
    </row>
    <row r="17" spans="1:14" ht="15" customHeight="1" x14ac:dyDescent="0.2">
      <c r="A17" s="32" t="s">
        <v>20</v>
      </c>
      <c r="B17" s="33"/>
      <c r="C17" s="33"/>
      <c r="D17" s="33"/>
      <c r="E17" s="33"/>
      <c r="F17" s="33"/>
      <c r="G17" s="33"/>
      <c r="H17" s="33"/>
      <c r="I17" s="34"/>
      <c r="J17" s="8">
        <v>26102.2</v>
      </c>
      <c r="K17" s="2"/>
      <c r="L17" s="2"/>
      <c r="M17" s="2"/>
      <c r="N17" s="2"/>
    </row>
    <row r="18" spans="1:14" ht="15" customHeight="1" x14ac:dyDescent="0.2">
      <c r="A18" s="32" t="s">
        <v>23</v>
      </c>
      <c r="B18" s="33"/>
      <c r="C18" s="33"/>
      <c r="D18" s="33"/>
      <c r="E18" s="33"/>
      <c r="F18" s="33"/>
      <c r="G18" s="33"/>
      <c r="H18" s="33"/>
      <c r="I18" s="34"/>
      <c r="J18" s="19">
        <f>L14</f>
        <v>55139.532000000065</v>
      </c>
      <c r="K18" s="2"/>
      <c r="L18" s="2"/>
      <c r="M18" s="2"/>
      <c r="N18" s="2"/>
    </row>
    <row r="19" spans="1:14" ht="15" customHeight="1" x14ac:dyDescent="0.2">
      <c r="A19" s="43" t="s">
        <v>24</v>
      </c>
      <c r="B19" s="44"/>
      <c r="C19" s="44"/>
      <c r="D19" s="44"/>
      <c r="E19" s="44"/>
      <c r="F19" s="44"/>
      <c r="G19" s="44"/>
      <c r="H19" s="44"/>
      <c r="I19" s="45"/>
      <c r="J19" s="8">
        <v>30652</v>
      </c>
      <c r="K19" s="2"/>
      <c r="L19" s="2"/>
      <c r="M19" s="2"/>
      <c r="N19" s="2"/>
    </row>
    <row r="20" spans="1:14" ht="15" customHeight="1" x14ac:dyDescent="0.2">
      <c r="A20" s="43" t="s">
        <v>25</v>
      </c>
      <c r="B20" s="44"/>
      <c r="C20" s="44"/>
      <c r="D20" s="44"/>
      <c r="E20" s="44"/>
      <c r="F20" s="44"/>
      <c r="G20" s="44"/>
      <c r="H20" s="44"/>
      <c r="I20" s="45"/>
      <c r="J20" s="8">
        <v>12869</v>
      </c>
      <c r="K20" s="2"/>
      <c r="L20" s="2"/>
      <c r="M20" s="2"/>
      <c r="N20" s="2"/>
    </row>
    <row r="21" spans="1:14" ht="15" customHeight="1" x14ac:dyDescent="0.2">
      <c r="A21" s="32" t="s">
        <v>21</v>
      </c>
      <c r="B21" s="33"/>
      <c r="C21" s="33"/>
      <c r="D21" s="33"/>
      <c r="E21" s="33"/>
      <c r="F21" s="33"/>
      <c r="G21" s="33"/>
      <c r="H21" s="33"/>
      <c r="I21" s="34"/>
      <c r="J21" s="19">
        <f>J18-J19-J20</f>
        <v>11618.532000000065</v>
      </c>
      <c r="K21" s="2"/>
      <c r="L21" s="2"/>
      <c r="M21" s="2"/>
      <c r="N21" s="2"/>
    </row>
    <row r="22" spans="1:14" ht="15" customHeight="1" x14ac:dyDescent="0.2">
      <c r="A22" s="32" t="s">
        <v>26</v>
      </c>
      <c r="B22" s="33"/>
      <c r="C22" s="33"/>
      <c r="D22" s="33"/>
      <c r="E22" s="33"/>
      <c r="F22" s="33"/>
      <c r="G22" s="33"/>
      <c r="H22" s="33"/>
      <c r="I22" s="34"/>
      <c r="J22" s="22">
        <f>J21*7.24</f>
        <v>84118.171680000465</v>
      </c>
      <c r="K22" s="2"/>
      <c r="L22" s="2"/>
      <c r="M22" s="2"/>
      <c r="N22" s="2"/>
    </row>
    <row r="23" spans="1:14" ht="15" customHeight="1" x14ac:dyDescent="0.2">
      <c r="A23" s="40" t="s">
        <v>27</v>
      </c>
      <c r="B23" s="41"/>
      <c r="C23" s="41"/>
      <c r="D23" s="41"/>
      <c r="E23" s="41"/>
      <c r="F23" s="41"/>
      <c r="G23" s="41"/>
      <c r="H23" s="41"/>
      <c r="I23" s="42"/>
      <c r="J23" s="12">
        <f>J22/J17</f>
        <v>3.2226468144447771</v>
      </c>
      <c r="K23" s="2"/>
      <c r="L23" s="2"/>
      <c r="M23" s="2"/>
      <c r="N23" s="2"/>
    </row>
  </sheetData>
  <mergeCells count="30">
    <mergeCell ref="G15:J15"/>
    <mergeCell ref="K15:N15"/>
    <mergeCell ref="A22:I22"/>
    <mergeCell ref="A23:I23"/>
    <mergeCell ref="A19:I19"/>
    <mergeCell ref="A20:I20"/>
    <mergeCell ref="A21:I21"/>
    <mergeCell ref="A16:J16"/>
    <mergeCell ref="M6:N6"/>
    <mergeCell ref="M12:N12"/>
    <mergeCell ref="A17:I17"/>
    <mergeCell ref="A18:I18"/>
    <mergeCell ref="M5:N5"/>
    <mergeCell ref="E5:G5"/>
    <mergeCell ref="H5:I5"/>
    <mergeCell ref="M9:N9"/>
    <mergeCell ref="M8:N8"/>
    <mergeCell ref="M7:N7"/>
    <mergeCell ref="M13:N13"/>
    <mergeCell ref="A14:K14"/>
    <mergeCell ref="M14:N14"/>
    <mergeCell ref="M10:N10"/>
    <mergeCell ref="M11:N11"/>
    <mergeCell ref="B15:F15"/>
    <mergeCell ref="A1:F1"/>
    <mergeCell ref="G1:J1"/>
    <mergeCell ref="K1:N1"/>
    <mergeCell ref="A4:B4"/>
    <mergeCell ref="F4:G4"/>
    <mergeCell ref="M4:N4"/>
  </mergeCells>
  <pageMargins left="0.196850393700787" right="0.196850393700787" top="0.196850393700787" bottom="0.196850393700787" header="0.196850393700787" footer="0.196850393700787"/>
  <pageSetup paperSize="9" fitToWidth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О8 Итоги расчета по МКД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Машинистова Виктория Геннадьевна</dc:creator>
  <cp:lastModifiedBy>Microsoft Office User</cp:lastModifiedBy>
  <cp:lastPrinted>2026-03-05T07:35:48Z</cp:lastPrinted>
  <dcterms:created xsi:type="dcterms:W3CDTF">2025-05-29T12:09:12Z</dcterms:created>
  <dcterms:modified xsi:type="dcterms:W3CDTF">2026-07-23T08:31:45Z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