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34ae0de1426cf8/Рабочий стол/Электроснабжение и ХВС/Для сайта/Льговская 8/"/>
    </mc:Choice>
  </mc:AlternateContent>
  <xr:revisionPtr revIDLastSave="2" documentId="13_ncr:1_{7FE12F29-04A9-444E-8483-609E12D020C2}" xr6:coauthVersionLast="47" xr6:coauthVersionMax="47" xr10:uidLastSave="{1FB604E7-07EF-409F-96AE-A9C431A3942B}"/>
  <bookViews>
    <workbookView xWindow="-120" yWindow="-120" windowWidth="29040" windowHeight="15840" xr2:uid="{00000000-000D-0000-FFFF-FFFF00000000}"/>
  </bookViews>
  <sheets>
    <sheet name="Эл. снаб." sheetId="1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2" l="1"/>
  <c r="I8" i="1" l="1"/>
  <c r="I12" i="1"/>
  <c r="K12" i="1" s="1"/>
  <c r="I11" i="1"/>
  <c r="K11" i="1" s="1"/>
  <c r="F8" i="2"/>
  <c r="F7" i="2"/>
  <c r="F6" i="2" l="1"/>
  <c r="F12" i="2" l="1"/>
  <c r="F14" i="2" s="1"/>
  <c r="I5" i="1"/>
  <c r="I9" i="1"/>
  <c r="I7" i="1"/>
  <c r="I10" i="1"/>
  <c r="I13" i="1"/>
  <c r="I14" i="1"/>
  <c r="F15" i="2" l="1"/>
  <c r="K14" i="1"/>
  <c r="K5" i="1"/>
  <c r="K8" i="1"/>
  <c r="K9" i="1"/>
  <c r="K7" i="1"/>
  <c r="K10" i="1"/>
  <c r="K13" i="1"/>
  <c r="I6" i="1"/>
  <c r="K6" i="1" s="1"/>
  <c r="K15" i="1" l="1"/>
  <c r="I19" i="1" s="1"/>
  <c r="I22" i="1" l="1"/>
  <c r="I23" i="1" s="1"/>
  <c r="I24" i="1" s="1"/>
</calcChain>
</file>

<file path=xl/sharedStrings.xml><?xml version="1.0" encoding="utf-8"?>
<sst xmlns="http://schemas.openxmlformats.org/spreadsheetml/2006/main" count="67" uniqueCount="49">
  <si>
    <t/>
  </si>
  <si>
    <t>Значность</t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</si>
  <si>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</si>
  <si>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</si>
  <si>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</si>
  <si>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</si>
  <si>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>Наименование точки учета</t>
  </si>
  <si>
    <t xml:space="preserve">Заводской номер </t>
  </si>
  <si>
    <r>
      <rPr>
        <b/>
        <sz val="8"/>
        <color rgb="FF000000"/>
        <rFont val="Arial"/>
        <family val="2"/>
        <charset val="204"/>
      </rPr>
      <t xml:space="preserve">Итоговый расход, кВт.ч
</t>
    </r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</si>
  <si>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</si>
  <si>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</si>
  <si>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</si>
  <si>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</si>
  <si>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r>
      <rPr>
        <sz val="8"/>
        <color indexed="8"/>
        <rFont val="Tahoma"/>
        <family val="2"/>
        <charset val="204"/>
      </rPr>
      <t xml:space="preserve">Расход электрической энергии, </t>
    </r>
    <r>
      <rPr>
        <sz val="8"/>
        <color indexed="8"/>
        <rFont val="Tahoma"/>
        <family val="2"/>
        <charset val="204"/>
      </rPr>
      <t xml:space="preserve">определенный по показаниям ОДПУ, кВт.ч
</t>
    </r>
  </si>
  <si>
    <t xml:space="preserve">Расход электрической энергии, определенный по показаниям ИПУ, кВт.ч (жилых помещений)
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</si>
  <si>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</si>
  <si>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</si>
  <si>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13537215907168</t>
  </si>
  <si>
    <t>13537215905627</t>
  </si>
  <si>
    <t>13537215907195</t>
  </si>
  <si>
    <t>13537215907186</t>
  </si>
  <si>
    <t>13537215905673</t>
  </si>
  <si>
    <t>13537215907284</t>
  </si>
  <si>
    <t>12920209208721</t>
  </si>
  <si>
    <t>135377215907274</t>
  </si>
  <si>
    <t>ШАВР1 (АВР)</t>
  </si>
  <si>
    <t>ШАВР2 (АВР)</t>
  </si>
  <si>
    <t>ВРУ №4</t>
  </si>
  <si>
    <t>Льговская 8</t>
  </si>
  <si>
    <t>Период начисления</t>
  </si>
  <si>
    <t xml:space="preserve">Итоговый расход, м3
</t>
  </si>
  <si>
    <t xml:space="preserve">Расход ХВС, определенный по показаниям ОДПУ, м3
</t>
  </si>
  <si>
    <t xml:space="preserve">Расход ХВС, определенный по показаниям ИПУ, м3
</t>
  </si>
  <si>
    <t>Объем ХВС, подлежащий оплате, м3</t>
  </si>
  <si>
    <t>№ 14415379</t>
  </si>
  <si>
    <t>№ 14415376</t>
  </si>
  <si>
    <t>№ 14415378</t>
  </si>
  <si>
    <t>ВРУ №1 панель-2</t>
  </si>
  <si>
    <t>ВРУ №1 панель-1</t>
  </si>
  <si>
    <t>ВРУ №2 панель-1</t>
  </si>
  <si>
    <t>ВРУ №2 панель-2</t>
  </si>
  <si>
    <t>ВРУ №3 панель-1</t>
  </si>
  <si>
    <t>ВРУ №3 панель-2</t>
  </si>
  <si>
    <t>013423215706328</t>
  </si>
  <si>
    <t>012920209206777</t>
  </si>
  <si>
    <t xml:space="preserve">Расход электрической энергии, определенный по показаниям ИПУ, кВт.ч (нежилых помещений)
</t>
  </si>
  <si>
    <t>Объем электрической энергии, подлежащий оплате, руб. (тариф 7,24 руб./ кВт)</t>
  </si>
  <si>
    <t>РАСХОД ЭЛЕКТРОСНАБЖЕНИЯ НА ОБЩЕДОМОВЫЕ НУЖДЫ ЗА ИЮЛЬ 2026 ГОД</t>
  </si>
  <si>
    <t>Объем ХВС, подлежащий оплате, руб. (тариф 38,27 руб/ м3)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</si>
</sst>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419]0.000;\(0.000\)"/>
    <numFmt numFmtId="166" formatCode="dd\.mm\.yyyy;@"/>
    <numFmt numFmtId="167" formatCode="#,##0.000;\(#,##0.000\)"/>
    <numFmt numFmtId="168" formatCode="#,##0.000"/>
    <numFmt numFmtId="169" formatCode="#,##0.00;\(#,##0.00\)"/>
  </numFmts>
  <fonts count="2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8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0" fontId="0" fillId="0" borderId="0" xfId="0"/>
    <xf numFmtId="0" fontId="8" fillId="0" borderId="0" xfId="0" applyFont="1"/>
    <xf numFmtId="0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 readingOrder="1"/>
    </xf>
    <xf numFmtId="0" fontId="12" fillId="0" borderId="1" xfId="1" applyFont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3" fillId="0" borderId="5" xfId="1" applyNumberFormat="1" applyFont="1" applyBorder="1" applyAlignment="1">
      <alignment horizontal="center" vertical="top" wrapText="1" readingOrder="1"/>
    </xf>
    <xf numFmtId="168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9" fontId="3" fillId="0" borderId="1" xfId="0" applyNumberFormat="1" applyFont="1" applyBorder="1" applyAlignment="1">
      <alignment horizontal="center" vertical="top" wrapText="1"/>
    </xf>
    <xf numFmtId="1" fontId="1" fillId="0" borderId="3" xfId="1" applyNumberFormat="1" applyFont="1" applyBorder="1" applyAlignment="1">
      <alignment vertical="top" wrapText="1"/>
    </xf>
    <xf numFmtId="166" fontId="3" fillId="0" borderId="1" xfId="0" applyNumberFormat="1" applyFont="1" applyBorder="1" applyAlignment="1">
      <alignment horizontal="center" vertical="top" wrapText="1"/>
    </xf>
    <xf numFmtId="167" fontId="13" fillId="0" borderId="1" xfId="0" applyNumberFormat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6" xfId="0" applyFont="1" applyFill="1" applyBorder="1"/>
    <xf numFmtId="0" fontId="1" fillId="0" borderId="0" xfId="0" applyFont="1" applyFill="1" applyBorder="1"/>
    <xf numFmtId="0" fontId="4" fillId="0" borderId="5" xfId="1" applyNumberFormat="1" applyFont="1" applyFill="1" applyBorder="1" applyAlignment="1">
      <alignment horizontal="center" vertical="center" wrapText="1" readingOrder="1"/>
    </xf>
    <xf numFmtId="0" fontId="16" fillId="0" borderId="0" xfId="0" applyFont="1"/>
    <xf numFmtId="0" fontId="15" fillId="0" borderId="0" xfId="1" applyFont="1" applyAlignment="1">
      <alignment vertical="top" wrapText="1" readingOrder="1"/>
    </xf>
    <xf numFmtId="0" fontId="15" fillId="0" borderId="10" xfId="1" applyFont="1" applyBorder="1" applyAlignment="1">
      <alignment horizontal="center" vertical="center" textRotation="90" wrapText="1" readingOrder="1"/>
    </xf>
    <xf numFmtId="0" fontId="15" fillId="0" borderId="10" xfId="1" applyFont="1" applyBorder="1" applyAlignment="1">
      <alignment horizontal="center" vertical="center" wrapText="1" readingOrder="1"/>
    </xf>
    <xf numFmtId="0" fontId="17" fillId="0" borderId="10" xfId="0" applyFont="1" applyBorder="1" applyAlignment="1">
      <alignment horizontal="left" vertical="center"/>
    </xf>
    <xf numFmtId="166" fontId="2" fillId="0" borderId="10" xfId="0" applyNumberFormat="1" applyFont="1" applyBorder="1" applyAlignment="1">
      <alignment horizontal="center" vertical="center" wrapText="1"/>
    </xf>
    <xf numFmtId="1" fontId="15" fillId="0" borderId="10" xfId="0" applyNumberFormat="1" applyFont="1" applyBorder="1" applyAlignment="1">
      <alignment horizontal="center" vertical="center" wrapText="1"/>
    </xf>
    <xf numFmtId="0" fontId="18" fillId="0" borderId="11" xfId="1" applyFont="1" applyBorder="1" applyAlignment="1">
      <alignment vertical="top" wrapText="1" readingOrder="1"/>
    </xf>
    <xf numFmtId="0" fontId="18" fillId="0" borderId="12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6" fillId="0" borderId="10" xfId="1" applyFont="1" applyBorder="1" applyAlignment="1">
      <alignment vertical="center" wrapText="1"/>
    </xf>
    <xf numFmtId="1" fontId="16" fillId="0" borderId="10" xfId="1" applyNumberFormat="1" applyFont="1" applyBorder="1" applyAlignment="1">
      <alignment vertical="center" wrapText="1"/>
    </xf>
    <xf numFmtId="43" fontId="16" fillId="0" borderId="10" xfId="2" applyFont="1" applyBorder="1" applyAlignment="1">
      <alignment vertical="center" wrapText="1"/>
    </xf>
    <xf numFmtId="0" fontId="17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center" vertical="center" wrapText="1"/>
    </xf>
    <xf numFmtId="167" fontId="2" fillId="0" borderId="0" xfId="0" applyNumberFormat="1" applyFont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43" fontId="1" fillId="0" borderId="3" xfId="2" applyFont="1" applyBorder="1" applyAlignment="1">
      <alignment vertical="top" wrapText="1"/>
    </xf>
    <xf numFmtId="43" fontId="11" fillId="0" borderId="3" xfId="2" applyFont="1" applyBorder="1" applyAlignment="1">
      <alignment vertical="top" wrapText="1"/>
    </xf>
    <xf numFmtId="167" fontId="2" fillId="0" borderId="10" xfId="0" applyNumberFormat="1" applyFont="1" applyBorder="1" applyAlignment="1">
      <alignment horizontal="right" vertical="center" wrapText="1"/>
    </xf>
    <xf numFmtId="0" fontId="2" fillId="0" borderId="4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6" fillId="0" borderId="5" xfId="1" applyFont="1" applyBorder="1" applyAlignment="1">
      <alignment vertical="top" wrapText="1" readingOrder="1"/>
    </xf>
    <xf numFmtId="0" fontId="6" fillId="0" borderId="2" xfId="1" applyFont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2" xfId="1" applyFont="1" applyBorder="1" applyAlignment="1">
      <alignment vertical="top" wrapText="1" readingOrder="1"/>
    </xf>
    <xf numFmtId="0" fontId="10" fillId="0" borderId="3" xfId="1" applyFont="1" applyBorder="1" applyAlignment="1">
      <alignment vertical="top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2" xfId="1" applyFont="1" applyBorder="1" applyAlignment="1">
      <alignment vertical="top" wrapText="1" readingOrder="1"/>
    </xf>
    <xf numFmtId="0" fontId="9" fillId="0" borderId="3" xfId="1" applyFont="1" applyBorder="1" applyAlignment="1">
      <alignment vertical="top" wrapText="1" readingOrder="1"/>
    </xf>
    <xf numFmtId="0" fontId="5" fillId="0" borderId="7" xfId="1" applyFont="1" applyBorder="1" applyAlignment="1">
      <alignment vertical="top" wrapText="1" readingOrder="1"/>
    </xf>
    <xf numFmtId="0" fontId="5" fillId="0" borderId="8" xfId="1" applyFont="1" applyBorder="1" applyAlignment="1">
      <alignment vertical="top" wrapText="1" readingOrder="1"/>
    </xf>
    <xf numFmtId="0" fontId="5" fillId="0" borderId="9" xfId="1" applyFont="1" applyBorder="1" applyAlignment="1">
      <alignment vertical="top" wrapText="1" readingOrder="1"/>
    </xf>
    <xf numFmtId="0" fontId="1" fillId="0" borderId="6" xfId="0" applyFont="1" applyFill="1" applyBorder="1"/>
    <xf numFmtId="0" fontId="1" fillId="0" borderId="0" xfId="0" applyFont="1" applyFill="1" applyBorder="1"/>
    <xf numFmtId="0" fontId="4" fillId="0" borderId="5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3" fillId="0" borderId="3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5" fillId="0" borderId="0" xfId="1" applyFont="1" applyAlignment="1">
      <alignment vertical="top" wrapText="1" readingOrder="1"/>
    </xf>
    <xf numFmtId="0" fontId="16" fillId="0" borderId="0" xfId="0" applyFont="1"/>
    <xf numFmtId="0" fontId="15" fillId="0" borderId="10" xfId="1" applyFont="1" applyBorder="1" applyAlignment="1">
      <alignment horizontal="center" vertical="center" wrapText="1" readingOrder="1"/>
    </xf>
    <xf numFmtId="0" fontId="19" fillId="0" borderId="13" xfId="1" applyFont="1" applyBorder="1" applyAlignment="1">
      <alignment horizontal="left" vertical="top" wrapText="1" readingOrder="1"/>
    </xf>
    <xf numFmtId="0" fontId="19" fillId="0" borderId="14" xfId="1" applyFont="1" applyBorder="1" applyAlignment="1">
      <alignment horizontal="left" vertical="top" wrapText="1" readingOrder="1"/>
    </xf>
    <xf numFmtId="0" fontId="19" fillId="0" borderId="15" xfId="1" applyFont="1" applyBorder="1" applyAlignment="1">
      <alignment horizontal="left" vertical="top" wrapText="1" readingOrder="1"/>
    </xf>
    <xf numFmtId="0" fontId="18" fillId="0" borderId="13" xfId="1" applyFont="1" applyBorder="1" applyAlignment="1">
      <alignment horizontal="left" vertical="top" wrapText="1" readingOrder="1"/>
    </xf>
    <xf numFmtId="0" fontId="18" fillId="0" borderId="14" xfId="1" applyFont="1" applyBorder="1" applyAlignment="1">
      <alignment horizontal="left" vertical="top" wrapText="1" readingOrder="1"/>
    </xf>
    <xf numFmtId="0" fontId="18" fillId="0" borderId="15" xfId="1" applyFont="1" applyBorder="1" applyAlignment="1">
      <alignment horizontal="left" vertical="top" wrapText="1" readingOrder="1"/>
    </xf>
    <xf numFmtId="0" fontId="20" fillId="0" borderId="13" xfId="1" applyFont="1" applyBorder="1" applyAlignment="1">
      <alignment horizontal="left" vertical="top" wrapText="1" readingOrder="1"/>
    </xf>
    <xf numFmtId="43" fontId="21" fillId="0" borderId="10" xfId="2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showGridLines="0" tabSelected="1" workbookViewId="0">
      <selection activeCell="I24" sqref="I24"/>
    </sheetView>
  </sheetViews>
  <sheetFormatPr defaultRowHeight="15" x14ac:dyDescent="0.25"/>
  <cols>
    <col min="1" max="1" width="17" customWidth="1"/>
    <col min="2" max="2" width="22.42578125" customWidth="1"/>
    <col min="3" max="3" width="11.7109375" customWidth="1"/>
    <col min="4" max="4" width="10.5703125" customWidth="1"/>
    <col min="5" max="5" width="11.42578125" customWidth="1"/>
    <col min="6" max="6" width="0.140625" customWidth="1"/>
    <col min="7" max="7" width="10.85546875" customWidth="1"/>
    <col min="8" max="8" width="11.7109375" customWidth="1"/>
    <col min="9" max="9" width="15.28515625" customWidth="1"/>
    <col min="10" max="10" width="10.7109375" customWidth="1"/>
    <col min="11" max="11" width="13.7109375" customWidth="1"/>
    <col min="12" max="12" width="16.140625" customWidth="1"/>
    <col min="13" max="13" width="18.42578125" customWidth="1"/>
    <col min="14" max="14" width="0" hidden="1" customWidth="1"/>
  </cols>
  <sheetData>
    <row r="1" spans="1:14" ht="17.100000000000001" customHeight="1" x14ac:dyDescent="0.25">
      <c r="A1" s="70" t="s">
        <v>0</v>
      </c>
      <c r="B1" s="63"/>
      <c r="C1" s="63"/>
      <c r="D1" s="63"/>
      <c r="E1" s="63"/>
      <c r="F1" s="49" t="s">
        <v>0</v>
      </c>
      <c r="G1" s="63"/>
      <c r="H1" s="63"/>
      <c r="I1" s="63"/>
      <c r="J1" s="49" t="s">
        <v>0</v>
      </c>
      <c r="K1" s="63"/>
      <c r="L1" s="63"/>
      <c r="M1" s="63"/>
    </row>
    <row r="2" spans="1:14" s="4" customFormat="1" x14ac:dyDescent="0.25">
      <c r="A2" s="5" t="s">
        <v>47</v>
      </c>
    </row>
    <row r="3" spans="1:14" s="2" customFormat="1" ht="17.100000000000001" customHeight="1" x14ac:dyDescent="0.25">
      <c r="A3" s="3" t="s">
        <v>28</v>
      </c>
      <c r="F3" s="1"/>
      <c r="J3" s="1"/>
    </row>
    <row r="4" spans="1:14" ht="45" customHeight="1" x14ac:dyDescent="0.25">
      <c r="A4" s="10" t="s">
        <v>6</v>
      </c>
      <c r="B4" s="6" t="s">
        <v>7</v>
      </c>
      <c r="C4" s="6" t="s">
        <v>1</v>
      </c>
      <c r="D4" s="64" t="s">
        <v>2</v>
      </c>
      <c r="E4" s="65"/>
      <c r="F4" s="66"/>
      <c r="G4" s="64" t="s">
        <v>3</v>
      </c>
      <c r="H4" s="66"/>
      <c r="I4" s="27" t="s">
        <v>16</v>
      </c>
      <c r="J4" s="27" t="s">
        <v>4</v>
      </c>
      <c r="K4" s="27" t="s">
        <v>8</v>
      </c>
      <c r="L4" s="62"/>
      <c r="M4" s="63"/>
      <c r="N4" s="8"/>
    </row>
    <row r="5" spans="1:14" x14ac:dyDescent="0.25">
      <c r="A5" s="11" t="s">
        <v>38</v>
      </c>
      <c r="B5" s="23" t="s">
        <v>18</v>
      </c>
      <c r="C5" s="12">
        <v>6</v>
      </c>
      <c r="D5" s="21">
        <v>46204</v>
      </c>
      <c r="E5" s="22">
        <v>20.42831</v>
      </c>
      <c r="F5" s="16">
        <v>20805.991999999998</v>
      </c>
      <c r="G5" s="21">
        <v>46235</v>
      </c>
      <c r="H5" s="22">
        <v>51.381999999999998</v>
      </c>
      <c r="I5" s="17">
        <f>H5-E5</f>
        <v>30.953689999999998</v>
      </c>
      <c r="J5" s="19">
        <v>50</v>
      </c>
      <c r="K5" s="18">
        <f>I5*J5</f>
        <v>1547.6844999999998</v>
      </c>
      <c r="L5" s="62"/>
      <c r="M5" s="63"/>
      <c r="N5" s="15"/>
    </row>
    <row r="6" spans="1:14" x14ac:dyDescent="0.25">
      <c r="A6" s="11" t="s">
        <v>37</v>
      </c>
      <c r="B6" s="23" t="s">
        <v>17</v>
      </c>
      <c r="C6" s="12">
        <v>6</v>
      </c>
      <c r="D6" s="21">
        <v>46204</v>
      </c>
      <c r="E6" s="22">
        <v>201.63206</v>
      </c>
      <c r="F6" s="16">
        <v>1891.5129999999999</v>
      </c>
      <c r="G6" s="21">
        <v>46235</v>
      </c>
      <c r="H6" s="22">
        <v>393.755</v>
      </c>
      <c r="I6" s="17">
        <f>H6-E6</f>
        <v>192.12294</v>
      </c>
      <c r="J6" s="19">
        <v>30</v>
      </c>
      <c r="K6" s="18">
        <f>I6*J6</f>
        <v>5763.6881999999996</v>
      </c>
      <c r="L6" s="62"/>
      <c r="M6" s="63"/>
      <c r="N6" s="15"/>
    </row>
    <row r="7" spans="1:14" x14ac:dyDescent="0.25">
      <c r="A7" s="11" t="s">
        <v>25</v>
      </c>
      <c r="B7" s="23" t="s">
        <v>21</v>
      </c>
      <c r="C7" s="12">
        <v>6</v>
      </c>
      <c r="D7" s="21">
        <v>46204</v>
      </c>
      <c r="E7" s="22">
        <v>49.073920000000001</v>
      </c>
      <c r="F7" s="16">
        <v>1733.806</v>
      </c>
      <c r="G7" s="21">
        <v>46235</v>
      </c>
      <c r="H7" s="22">
        <v>144.94800000000001</v>
      </c>
      <c r="I7" s="17">
        <f>H7-E7</f>
        <v>95.874080000000006</v>
      </c>
      <c r="J7" s="19">
        <v>30</v>
      </c>
      <c r="K7" s="18">
        <f>I7*J7</f>
        <v>2876.2224000000001</v>
      </c>
      <c r="L7" s="62"/>
      <c r="M7" s="63"/>
      <c r="N7" s="15"/>
    </row>
    <row r="8" spans="1:14" x14ac:dyDescent="0.25">
      <c r="A8" s="11" t="s">
        <v>39</v>
      </c>
      <c r="B8" s="23" t="s">
        <v>19</v>
      </c>
      <c r="C8" s="12">
        <v>6</v>
      </c>
      <c r="D8" s="21">
        <v>46204</v>
      </c>
      <c r="E8" s="22">
        <v>20.010000000000002</v>
      </c>
      <c r="F8" s="16">
        <v>3079.1570000000002</v>
      </c>
      <c r="G8" s="21">
        <v>46235</v>
      </c>
      <c r="H8" s="22">
        <v>44.167000000000002</v>
      </c>
      <c r="I8" s="17">
        <f t="shared" ref="I8:I14" si="0">H8-E8</f>
        <v>24.157</v>
      </c>
      <c r="J8" s="19">
        <v>50</v>
      </c>
      <c r="K8" s="18">
        <f t="shared" ref="K8:K14" si="1">I8*J8</f>
        <v>1207.8499999999999</v>
      </c>
      <c r="L8" s="62"/>
      <c r="M8" s="63"/>
      <c r="N8" s="15"/>
    </row>
    <row r="9" spans="1:14" x14ac:dyDescent="0.25">
      <c r="A9" s="11" t="s">
        <v>40</v>
      </c>
      <c r="B9" s="23" t="s">
        <v>20</v>
      </c>
      <c r="C9" s="12">
        <v>6</v>
      </c>
      <c r="D9" s="21">
        <v>46204</v>
      </c>
      <c r="E9" s="22">
        <v>101.53319999999999</v>
      </c>
      <c r="F9" s="16">
        <v>87.491</v>
      </c>
      <c r="G9" s="21">
        <v>46235</v>
      </c>
      <c r="H9" s="22">
        <v>202.64400000000001</v>
      </c>
      <c r="I9" s="17">
        <f t="shared" si="0"/>
        <v>101.11080000000001</v>
      </c>
      <c r="J9" s="19">
        <v>40</v>
      </c>
      <c r="K9" s="18">
        <f t="shared" si="1"/>
        <v>4044.4320000000007</v>
      </c>
      <c r="L9" s="62"/>
      <c r="M9" s="63"/>
      <c r="N9" s="15"/>
    </row>
    <row r="10" spans="1:14" x14ac:dyDescent="0.25">
      <c r="A10" s="11" t="s">
        <v>26</v>
      </c>
      <c r="B10" s="23" t="s">
        <v>22</v>
      </c>
      <c r="C10" s="12">
        <v>6</v>
      </c>
      <c r="D10" s="21">
        <v>46204</v>
      </c>
      <c r="E10" s="22">
        <v>53.0471</v>
      </c>
      <c r="F10" s="16">
        <v>1301.6179999999999</v>
      </c>
      <c r="G10" s="21">
        <v>46235</v>
      </c>
      <c r="H10" s="22">
        <v>105.318</v>
      </c>
      <c r="I10" s="17">
        <f t="shared" si="0"/>
        <v>52.270899999999997</v>
      </c>
      <c r="J10" s="19">
        <v>30</v>
      </c>
      <c r="K10" s="18">
        <f t="shared" si="1"/>
        <v>1568.127</v>
      </c>
      <c r="L10" s="62"/>
      <c r="M10" s="63"/>
      <c r="N10" s="15"/>
    </row>
    <row r="11" spans="1:14" s="26" customFormat="1" x14ac:dyDescent="0.25">
      <c r="A11" s="11" t="s">
        <v>41</v>
      </c>
      <c r="B11" s="23" t="s">
        <v>43</v>
      </c>
      <c r="C11" s="12">
        <v>6</v>
      </c>
      <c r="D11" s="21">
        <v>46204</v>
      </c>
      <c r="E11" s="22">
        <v>6686.9359999999997</v>
      </c>
      <c r="F11" s="16"/>
      <c r="G11" s="21">
        <v>46235</v>
      </c>
      <c r="H11" s="22">
        <v>6692.0730000000003</v>
      </c>
      <c r="I11" s="17">
        <f t="shared" si="0"/>
        <v>5.1370000000006257</v>
      </c>
      <c r="J11" s="19">
        <v>1</v>
      </c>
      <c r="K11" s="18">
        <f t="shared" si="1"/>
        <v>5.1370000000006257</v>
      </c>
      <c r="L11" s="25"/>
    </row>
    <row r="12" spans="1:14" s="26" customFormat="1" x14ac:dyDescent="0.25">
      <c r="A12" s="11" t="s">
        <v>42</v>
      </c>
      <c r="B12" s="23" t="s">
        <v>44</v>
      </c>
      <c r="C12" s="12">
        <v>6</v>
      </c>
      <c r="D12" s="21">
        <v>46204</v>
      </c>
      <c r="E12" s="22">
        <v>53.463000000000001</v>
      </c>
      <c r="F12" s="16"/>
      <c r="G12" s="21">
        <v>46235</v>
      </c>
      <c r="H12" s="22">
        <v>100.38800000000001</v>
      </c>
      <c r="I12" s="17">
        <f t="shared" si="0"/>
        <v>46.925000000000004</v>
      </c>
      <c r="J12" s="19">
        <v>1</v>
      </c>
      <c r="K12" s="18">
        <f t="shared" si="1"/>
        <v>46.925000000000004</v>
      </c>
      <c r="L12" s="25"/>
    </row>
    <row r="13" spans="1:14" x14ac:dyDescent="0.25">
      <c r="A13" s="11" t="s">
        <v>27</v>
      </c>
      <c r="B13" s="23" t="s">
        <v>23</v>
      </c>
      <c r="C13" s="12">
        <v>6</v>
      </c>
      <c r="D13" s="21">
        <v>46204</v>
      </c>
      <c r="E13" s="22">
        <v>36134.722999999998</v>
      </c>
      <c r="F13" s="16">
        <v>2082.864</v>
      </c>
      <c r="G13" s="21">
        <v>46235</v>
      </c>
      <c r="H13" s="22">
        <v>38274.589</v>
      </c>
      <c r="I13" s="17">
        <f t="shared" si="0"/>
        <v>2139.8660000000018</v>
      </c>
      <c r="J13" s="19">
        <v>1</v>
      </c>
      <c r="K13" s="18">
        <f t="shared" si="1"/>
        <v>2139.8660000000018</v>
      </c>
      <c r="L13" s="62"/>
      <c r="M13" s="63"/>
      <c r="N13" s="15"/>
    </row>
    <row r="14" spans="1:14" x14ac:dyDescent="0.25">
      <c r="A14" s="11" t="s">
        <v>26</v>
      </c>
      <c r="B14" s="23" t="s">
        <v>24</v>
      </c>
      <c r="C14" s="12">
        <v>6</v>
      </c>
      <c r="D14" s="21">
        <v>46204</v>
      </c>
      <c r="E14" s="22">
        <v>120.126</v>
      </c>
      <c r="F14" s="16">
        <v>246.755</v>
      </c>
      <c r="G14" s="21">
        <v>46235</v>
      </c>
      <c r="H14" s="22">
        <v>264.613</v>
      </c>
      <c r="I14" s="17">
        <f t="shared" si="0"/>
        <v>144.48699999999999</v>
      </c>
      <c r="J14" s="19">
        <v>30</v>
      </c>
      <c r="K14" s="18">
        <f t="shared" si="1"/>
        <v>4334.6099999999997</v>
      </c>
      <c r="L14" s="62"/>
      <c r="M14" s="63"/>
      <c r="N14" s="15"/>
    </row>
    <row r="15" spans="1:14" x14ac:dyDescent="0.25">
      <c r="A15" s="67" t="s">
        <v>9</v>
      </c>
      <c r="B15" s="68"/>
      <c r="C15" s="68"/>
      <c r="D15" s="68"/>
      <c r="E15" s="68"/>
      <c r="F15" s="68"/>
      <c r="G15" s="68"/>
      <c r="H15" s="68"/>
      <c r="I15" s="68"/>
      <c r="J15" s="69"/>
      <c r="K15" s="18">
        <f>SUM(K5:K14)</f>
        <v>23534.542100000002</v>
      </c>
      <c r="L15" s="62"/>
      <c r="M15" s="63"/>
      <c r="N15" s="15"/>
    </row>
    <row r="16" spans="1:14" x14ac:dyDescent="0.25">
      <c r="A16" s="13" t="s">
        <v>0</v>
      </c>
      <c r="B16" s="48"/>
      <c r="C16" s="48"/>
      <c r="D16" s="48"/>
      <c r="E16" s="48"/>
      <c r="F16" s="48" t="s">
        <v>0</v>
      </c>
      <c r="G16" s="48"/>
      <c r="H16" s="48"/>
      <c r="I16" s="48"/>
      <c r="J16" s="49" t="s">
        <v>0</v>
      </c>
      <c r="K16" s="49"/>
      <c r="L16" s="49"/>
      <c r="M16" s="49"/>
      <c r="N16" s="15"/>
    </row>
    <row r="17" spans="1:14" ht="15" customHeight="1" x14ac:dyDescent="0.25">
      <c r="A17" s="59" t="s">
        <v>12</v>
      </c>
      <c r="B17" s="60"/>
      <c r="C17" s="60"/>
      <c r="D17" s="60"/>
      <c r="E17" s="60"/>
      <c r="F17" s="60"/>
      <c r="G17" s="60"/>
      <c r="H17" s="60"/>
      <c r="I17" s="61"/>
      <c r="J17" s="14" t="s">
        <v>0</v>
      </c>
      <c r="K17" s="14"/>
      <c r="L17" s="14"/>
      <c r="M17" s="14"/>
      <c r="N17" s="15"/>
    </row>
    <row r="18" spans="1:14" ht="15" customHeight="1" x14ac:dyDescent="0.25">
      <c r="A18" s="50" t="s">
        <v>10</v>
      </c>
      <c r="B18" s="51"/>
      <c r="C18" s="51"/>
      <c r="D18" s="51"/>
      <c r="E18" s="51"/>
      <c r="F18" s="51"/>
      <c r="G18" s="51"/>
      <c r="H18" s="52"/>
      <c r="I18" s="9">
        <v>25213.3</v>
      </c>
      <c r="J18" s="7"/>
      <c r="K18" s="7"/>
      <c r="L18" s="7"/>
      <c r="M18" s="7"/>
    </row>
    <row r="19" spans="1:14" ht="15" customHeight="1" x14ac:dyDescent="0.25">
      <c r="A19" s="50" t="s">
        <v>13</v>
      </c>
      <c r="B19" s="51"/>
      <c r="C19" s="51"/>
      <c r="D19" s="51"/>
      <c r="E19" s="51"/>
      <c r="F19" s="51"/>
      <c r="G19" s="51"/>
      <c r="H19" s="52"/>
      <c r="I19" s="20">
        <f>K15</f>
        <v>23534.542100000002</v>
      </c>
      <c r="J19" s="7"/>
      <c r="K19" s="7"/>
      <c r="L19" s="7"/>
      <c r="M19" s="7"/>
    </row>
    <row r="20" spans="1:14" ht="15" customHeight="1" x14ac:dyDescent="0.25">
      <c r="A20" s="56" t="s">
        <v>14</v>
      </c>
      <c r="B20" s="57"/>
      <c r="C20" s="57"/>
      <c r="D20" s="57"/>
      <c r="E20" s="57"/>
      <c r="F20" s="57"/>
      <c r="G20" s="57"/>
      <c r="H20" s="58"/>
      <c r="I20" s="9">
        <v>2525</v>
      </c>
      <c r="J20" s="7"/>
      <c r="K20" s="7"/>
      <c r="L20" s="7"/>
      <c r="M20" s="7"/>
    </row>
    <row r="21" spans="1:14" s="26" customFormat="1" ht="15" customHeight="1" x14ac:dyDescent="0.25">
      <c r="A21" s="56" t="s">
        <v>45</v>
      </c>
      <c r="B21" s="57"/>
      <c r="C21" s="57"/>
      <c r="D21" s="57"/>
      <c r="E21" s="57"/>
      <c r="F21" s="57"/>
      <c r="G21" s="57"/>
      <c r="H21" s="58"/>
      <c r="I21" s="9">
        <v>52</v>
      </c>
      <c r="J21" s="24"/>
      <c r="K21" s="24"/>
      <c r="L21" s="24"/>
      <c r="M21" s="24"/>
    </row>
    <row r="22" spans="1:14" ht="15" customHeight="1" x14ac:dyDescent="0.25">
      <c r="A22" s="50" t="s">
        <v>11</v>
      </c>
      <c r="B22" s="51"/>
      <c r="C22" s="51"/>
      <c r="D22" s="51"/>
      <c r="E22" s="51"/>
      <c r="F22" s="51"/>
      <c r="G22" s="51"/>
      <c r="H22" s="52"/>
      <c r="I22" s="20">
        <f>I19-I20-I21</f>
        <v>20957.542100000002</v>
      </c>
      <c r="J22" s="7"/>
      <c r="K22" s="7"/>
      <c r="L22" s="7"/>
      <c r="M22" s="7"/>
    </row>
    <row r="23" spans="1:14" ht="15" customHeight="1" x14ac:dyDescent="0.25">
      <c r="A23" s="50" t="s">
        <v>46</v>
      </c>
      <c r="B23" s="51"/>
      <c r="C23" s="51"/>
      <c r="D23" s="51"/>
      <c r="E23" s="51"/>
      <c r="F23" s="51"/>
      <c r="G23" s="51"/>
      <c r="H23" s="52"/>
      <c r="I23" s="45">
        <f>I22*7.24</f>
        <v>151732.60480400003</v>
      </c>
      <c r="J23" s="7"/>
      <c r="K23" s="7"/>
      <c r="L23" s="7"/>
      <c r="M23" s="7"/>
    </row>
    <row r="24" spans="1:14" ht="15" customHeight="1" x14ac:dyDescent="0.25">
      <c r="A24" s="53" t="s">
        <v>15</v>
      </c>
      <c r="B24" s="54"/>
      <c r="C24" s="54"/>
      <c r="D24" s="54"/>
      <c r="E24" s="54"/>
      <c r="F24" s="54"/>
      <c r="G24" s="54"/>
      <c r="H24" s="55"/>
      <c r="I24" s="46">
        <f>I23/I18</f>
        <v>6.0179589662598723</v>
      </c>
      <c r="J24" s="7"/>
      <c r="K24" s="7"/>
      <c r="L24" s="7"/>
      <c r="M24" s="7"/>
    </row>
  </sheetData>
  <mergeCells count="27">
    <mergeCell ref="A1:E1"/>
    <mergeCell ref="F1:I1"/>
    <mergeCell ref="J1:M1"/>
    <mergeCell ref="L6:M6"/>
    <mergeCell ref="L13:M13"/>
    <mergeCell ref="A18:H18"/>
    <mergeCell ref="A19:H19"/>
    <mergeCell ref="L4:M4"/>
    <mergeCell ref="D4:F4"/>
    <mergeCell ref="G4:H4"/>
    <mergeCell ref="L9:M9"/>
    <mergeCell ref="L8:M8"/>
    <mergeCell ref="L5:M5"/>
    <mergeCell ref="L14:M14"/>
    <mergeCell ref="A15:J15"/>
    <mergeCell ref="L15:M15"/>
    <mergeCell ref="L7:M7"/>
    <mergeCell ref="L10:M10"/>
    <mergeCell ref="B16:E16"/>
    <mergeCell ref="F16:I16"/>
    <mergeCell ref="J16:M16"/>
    <mergeCell ref="A23:H23"/>
    <mergeCell ref="A24:H24"/>
    <mergeCell ref="A20:H20"/>
    <mergeCell ref="A22:H22"/>
    <mergeCell ref="A17:I17"/>
    <mergeCell ref="A21:H21"/>
  </mergeCells>
  <phoneticPr fontId="14" type="noConversion"/>
  <pageMargins left="0.196850393700787" right="0.196850393700787" top="0.196850393700787" bottom="0.196850393700787" header="0.196850393700787" footer="0.196850393700787"/>
  <pageSetup paperSize="9" fitToWidth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6A33-7421-4ED9-984E-63C071C603ED}">
  <dimension ref="A1:G16"/>
  <sheetViews>
    <sheetView workbookViewId="0">
      <selection activeCell="F16" sqref="F16"/>
    </sheetView>
  </sheetViews>
  <sheetFormatPr defaultRowHeight="12.75" x14ac:dyDescent="0.2"/>
  <cols>
    <col min="1" max="1" width="19.140625" style="28" customWidth="1"/>
    <col min="2" max="2" width="10.5703125" style="28" customWidth="1"/>
    <col min="3" max="3" width="9.42578125" style="28" customWidth="1"/>
    <col min="4" max="4" width="10.140625" style="28" customWidth="1"/>
    <col min="5" max="5" width="10.42578125" style="28" customWidth="1"/>
    <col min="6" max="6" width="19.7109375" style="28" customWidth="1"/>
    <col min="7" max="7" width="18.42578125" style="28" customWidth="1"/>
    <col min="8" max="8" width="0" style="28" hidden="1" customWidth="1"/>
    <col min="9" max="16384" width="9.140625" style="28"/>
  </cols>
  <sheetData>
    <row r="1" spans="1:7" x14ac:dyDescent="0.2">
      <c r="A1" s="71" t="s">
        <v>0</v>
      </c>
      <c r="B1" s="72"/>
      <c r="C1" s="72"/>
      <c r="D1" s="72"/>
      <c r="E1" s="72"/>
    </row>
    <row r="2" spans="1:7" s="4" customFormat="1" ht="15" x14ac:dyDescent="0.25">
      <c r="A2" s="5" t="s">
        <v>47</v>
      </c>
    </row>
    <row r="3" spans="1:7" x14ac:dyDescent="0.2">
      <c r="A3" s="29" t="s">
        <v>28</v>
      </c>
    </row>
    <row r="4" spans="1:7" ht="38.25" x14ac:dyDescent="0.2">
      <c r="A4" s="31" t="s">
        <v>5</v>
      </c>
      <c r="B4" s="73" t="s">
        <v>29</v>
      </c>
      <c r="C4" s="73"/>
      <c r="D4" s="73"/>
      <c r="E4" s="73"/>
      <c r="F4" s="30" t="s">
        <v>0</v>
      </c>
    </row>
    <row r="5" spans="1:7" ht="49.5" customHeight="1" x14ac:dyDescent="0.2">
      <c r="A5" s="31" t="s">
        <v>7</v>
      </c>
      <c r="B5" s="73" t="s">
        <v>2</v>
      </c>
      <c r="C5" s="73"/>
      <c r="D5" s="73" t="s">
        <v>3</v>
      </c>
      <c r="E5" s="73"/>
      <c r="F5" s="31" t="s">
        <v>30</v>
      </c>
    </row>
    <row r="6" spans="1:7" x14ac:dyDescent="0.2">
      <c r="A6" s="32" t="s">
        <v>34</v>
      </c>
      <c r="B6" s="33">
        <v>46203</v>
      </c>
      <c r="C6" s="47">
        <v>4</v>
      </c>
      <c r="D6" s="33">
        <v>46234</v>
      </c>
      <c r="E6" s="47">
        <v>4</v>
      </c>
      <c r="F6" s="34">
        <f>E6-C6</f>
        <v>0</v>
      </c>
    </row>
    <row r="7" spans="1:7" x14ac:dyDescent="0.2">
      <c r="A7" s="32" t="s">
        <v>35</v>
      </c>
      <c r="B7" s="33">
        <v>46203</v>
      </c>
      <c r="C7" s="47">
        <v>108</v>
      </c>
      <c r="D7" s="33">
        <v>46234</v>
      </c>
      <c r="E7" s="47">
        <v>238</v>
      </c>
      <c r="F7" s="34">
        <f>E7-C7</f>
        <v>130</v>
      </c>
    </row>
    <row r="8" spans="1:7" x14ac:dyDescent="0.2">
      <c r="A8" s="32" t="s">
        <v>36</v>
      </c>
      <c r="B8" s="33">
        <v>46203</v>
      </c>
      <c r="C8" s="47">
        <v>22</v>
      </c>
      <c r="D8" s="33">
        <v>46234</v>
      </c>
      <c r="E8" s="47">
        <v>29</v>
      </c>
      <c r="F8" s="34">
        <f>E8-C8</f>
        <v>7</v>
      </c>
    </row>
    <row r="9" spans="1:7" x14ac:dyDescent="0.2">
      <c r="A9" s="41"/>
      <c r="B9" s="42"/>
      <c r="C9" s="43"/>
      <c r="D9" s="42"/>
      <c r="E9" s="43"/>
      <c r="F9" s="44"/>
    </row>
    <row r="10" spans="1:7" x14ac:dyDescent="0.2">
      <c r="A10" s="35" t="s">
        <v>12</v>
      </c>
      <c r="B10" s="36"/>
      <c r="C10" s="36"/>
      <c r="D10" s="36"/>
      <c r="E10" s="36"/>
      <c r="F10" s="37" t="s">
        <v>0</v>
      </c>
    </row>
    <row r="11" spans="1:7" x14ac:dyDescent="0.2">
      <c r="A11" s="74" t="s">
        <v>10</v>
      </c>
      <c r="B11" s="75"/>
      <c r="C11" s="75"/>
      <c r="D11" s="75"/>
      <c r="E11" s="76"/>
      <c r="F11" s="38">
        <v>25213.3</v>
      </c>
      <c r="G11" s="37"/>
    </row>
    <row r="12" spans="1:7" x14ac:dyDescent="0.2">
      <c r="A12" s="80" t="s">
        <v>31</v>
      </c>
      <c r="B12" s="75"/>
      <c r="C12" s="75"/>
      <c r="D12" s="75"/>
      <c r="E12" s="76"/>
      <c r="F12" s="39">
        <f>F6+F7+F8</f>
        <v>137</v>
      </c>
      <c r="G12" s="37"/>
    </row>
    <row r="13" spans="1:7" x14ac:dyDescent="0.2">
      <c r="A13" s="80" t="s">
        <v>32</v>
      </c>
      <c r="B13" s="75"/>
      <c r="C13" s="75"/>
      <c r="D13" s="75"/>
      <c r="E13" s="76"/>
      <c r="F13" s="38">
        <v>61</v>
      </c>
      <c r="G13" s="37"/>
    </row>
    <row r="14" spans="1:7" x14ac:dyDescent="0.2">
      <c r="A14" s="74" t="s">
        <v>33</v>
      </c>
      <c r="B14" s="75"/>
      <c r="C14" s="75"/>
      <c r="D14" s="75"/>
      <c r="E14" s="76"/>
      <c r="F14" s="39">
        <f>F12-F13</f>
        <v>76</v>
      </c>
      <c r="G14" s="37"/>
    </row>
    <row r="15" spans="1:7" x14ac:dyDescent="0.2">
      <c r="A15" s="74" t="s">
        <v>48</v>
      </c>
      <c r="B15" s="75"/>
      <c r="C15" s="75"/>
      <c r="D15" s="75"/>
      <c r="E15" s="76"/>
      <c r="F15" s="40">
        <f>F14*38.27</f>
        <v>2908.5200000000004</v>
      </c>
      <c r="G15" s="37"/>
    </row>
    <row r="16" spans="1:7" ht="27" customHeight="1" x14ac:dyDescent="0.2">
      <c r="A16" s="77" t="s">
        <v>15</v>
      </c>
      <c r="B16" s="78"/>
      <c r="C16" s="78"/>
      <c r="D16" s="78"/>
      <c r="E16" s="79"/>
      <c r="F16" s="81">
        <f>F15/F11</f>
        <v>0.11535657767924073</v>
      </c>
      <c r="G16" s="37"/>
    </row>
  </sheetData>
  <mergeCells count="10">
    <mergeCell ref="A16:E16"/>
    <mergeCell ref="A11:E11"/>
    <mergeCell ref="A12:E12"/>
    <mergeCell ref="A13:E13"/>
    <mergeCell ref="A14:E14"/>
    <mergeCell ref="A1:E1"/>
    <mergeCell ref="B4:E4"/>
    <mergeCell ref="B5:C5"/>
    <mergeCell ref="D5:E5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Эл. снаб.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Надежда Шалунова</cp:lastModifiedBy>
  <cp:lastPrinted>2026-03-05T07:35:48Z</cp:lastPrinted>
  <dcterms:created xsi:type="dcterms:W3CDTF">2025-05-29T12:09:12Z</dcterms:created>
  <dcterms:modified xsi:type="dcterms:W3CDTF">2026-08-25T13:50:13Z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